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скинМВ\Desktop\Инвест 2020 КОРРЕКТИРОВКА\от Савиновой\"/>
    </mc:Choice>
  </mc:AlternateContent>
  <xr:revisionPtr revIDLastSave="0" documentId="8_{94EEDB6F-7898-4D17-88C6-8BA0896420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Ф" sheetId="1" r:id="rId1"/>
    <sheet name="2 Осв" sheetId="2" r:id="rId2"/>
    <sheet name="3 ОС" sheetId="3" r:id="rId3"/>
    <sheet name="4 Пп" sheetId="22" r:id="rId4"/>
    <sheet name="5Вв" sheetId="23" r:id="rId5"/>
    <sheet name="6Вы" sheetId="6" r:id="rId6"/>
    <sheet name="7Кпкз" sheetId="7" r:id="rId7"/>
    <sheet name="8Расш" sheetId="8" r:id="rId8"/>
    <sheet name="9Фп" sheetId="32" r:id="rId9"/>
    <sheet name="10квФ" sheetId="10" r:id="rId10"/>
    <sheet name="11кв истч" sheetId="11" r:id="rId11"/>
    <sheet name="12квОсв" sheetId="12" r:id="rId12"/>
    <sheet name="13квОС" sheetId="13" r:id="rId13"/>
    <sheet name="14квПп" sheetId="14" r:id="rId14"/>
    <sheet name="15квВв" sheetId="25" r:id="rId15"/>
    <sheet name="16квВы" sheetId="26" r:id="rId16"/>
    <sheet name="17квЭт" sheetId="29" r:id="rId17"/>
    <sheet name="18квКпкз" sheetId="27" r:id="rId18"/>
    <sheet name="19квРасш" sheetId="28" r:id="rId19"/>
    <sheet name="20квФп" sheetId="33" r:id="rId20"/>
  </sheets>
  <definedNames>
    <definedName name="_xlnm._FilterDatabase" localSheetId="9" hidden="1">'10квФ'!$A$18:$BR$58</definedName>
    <definedName name="_xlnm._FilterDatabase" localSheetId="10" hidden="1">'11кв истч'!$A$20:$BT$60</definedName>
    <definedName name="_xlnm._FilterDatabase" localSheetId="11" hidden="1">'12квОсв'!$A$19:$BV$59</definedName>
    <definedName name="_xlnm._FilterDatabase" localSheetId="12" hidden="1">'13квОС'!$A$20:$CB$60</definedName>
    <definedName name="_xlnm._FilterDatabase" localSheetId="0" hidden="1">'1Ф'!$A$19:$BM$59</definedName>
    <definedName name="_xlnm._FilterDatabase" localSheetId="1" hidden="1">'2 Осв'!$A$19:$BP$63</definedName>
    <definedName name="_xlnm._FilterDatabase" localSheetId="2" hidden="1">'3 ОС'!$A$20:$AZ$60</definedName>
    <definedName name="Z_500C2F4F_1743_499A_A051_20565DBF52B2_.wvu.PrintArea" localSheetId="9">'10квФ'!$A$1:$T$58</definedName>
    <definedName name="Z_500C2F4F_1743_499A_A051_20565DBF52B2_.wvu.PrintArea" localSheetId="10">'11кв истч'!$A$1:$X$60</definedName>
    <definedName name="Z_500C2F4F_1743_499A_A051_20565DBF52B2_.wvu.PrintArea" localSheetId="11">'12квОсв'!$A$1:$V$59</definedName>
    <definedName name="Z_500C2F4F_1743_499A_A051_20565DBF52B2_.wvu.PrintArea" localSheetId="12">'13квОС'!$A$1:$CA$60</definedName>
    <definedName name="Z_500C2F4F_1743_499A_A051_20565DBF52B2_.wvu.PrintArea" localSheetId="13">'14квПп'!$A$1:$AH$62</definedName>
    <definedName name="Z_500C2F4F_1743_499A_A051_20565DBF52B2_.wvu.PrintArea" localSheetId="14">'15квВв'!$A$1:$CD$56</definedName>
    <definedName name="Z_500C2F4F_1743_499A_A051_20565DBF52B2_.wvu.PrintArea" localSheetId="15">'16квВы'!$A$1:$BH$57</definedName>
    <definedName name="Z_500C2F4F_1743_499A_A051_20565DBF52B2_.wvu.PrintArea" localSheetId="16">'17квЭт'!$A$1:$BC$59</definedName>
    <definedName name="Z_500C2F4F_1743_499A_A051_20565DBF52B2_.wvu.PrintArea" localSheetId="17">'18квКпкз'!$A$1:$AS$22</definedName>
    <definedName name="Z_500C2F4F_1743_499A_A051_20565DBF52B2_.wvu.PrintArea" localSheetId="18">'19квРасш'!$A$1:$M$22</definedName>
    <definedName name="Z_500C2F4F_1743_499A_A051_20565DBF52B2_.wvu.PrintArea" localSheetId="0">'1Ф'!$A$1:$AC$62</definedName>
    <definedName name="Z_500C2F4F_1743_499A_A051_20565DBF52B2_.wvu.PrintArea" localSheetId="1">'2 Осв'!$A$1:$U$65</definedName>
    <definedName name="Z_500C2F4F_1743_499A_A051_20565DBF52B2_.wvu.PrintArea" localSheetId="19">'20квФп'!$A$1:$H$459</definedName>
    <definedName name="Z_500C2F4F_1743_499A_A051_20565DBF52B2_.wvu.PrintArea" localSheetId="2">'3 ОС'!$A$1:$W$62</definedName>
    <definedName name="Z_500C2F4F_1743_499A_A051_20565DBF52B2_.wvu.PrintArea" localSheetId="3">'4 Пп'!$A$1:$X$61</definedName>
    <definedName name="Z_500C2F4F_1743_499A_A051_20565DBF52B2_.wvu.PrintArea" localSheetId="4">'5Вв'!$A$1:$AA$61</definedName>
    <definedName name="Z_500C2F4F_1743_499A_A051_20565DBF52B2_.wvu.PrintArea" localSheetId="5">'6Вы'!$A$1:$U$53</definedName>
    <definedName name="Z_500C2F4F_1743_499A_A051_20565DBF52B2_.wvu.PrintArea" localSheetId="6">'7Кпкз'!$A$1:$AS$53</definedName>
    <definedName name="Z_500C2F4F_1743_499A_A051_20565DBF52B2_.wvu.PrintArea" localSheetId="7">'8Расш'!$A$1:$M$22</definedName>
    <definedName name="Z_500C2F4F_1743_499A_A051_20565DBF52B2_.wvu.PrintArea" localSheetId="8">'9Фп'!$A$1:$H$459</definedName>
    <definedName name="_xlnm.Print_Area" localSheetId="9">'10квФ'!A1:T20</definedName>
    <definedName name="_xlnm.Print_Area" localSheetId="10">'11кв истч'!A1:X22</definedName>
    <definedName name="_xlnm.Print_Area" localSheetId="11">'12квОсв'!A1:V21</definedName>
    <definedName name="_xlnm.Print_Area" localSheetId="12">'13квОС'!A1:CA22</definedName>
    <definedName name="_xlnm.Print_Area" localSheetId="13">'14квПп'!A1:AH62</definedName>
    <definedName name="_xlnm.Print_Area" localSheetId="14">'15квВв'!A1:CD59</definedName>
    <definedName name="_xlnm.Print_Area" localSheetId="15">'16квВы'!A1:BH22</definedName>
    <definedName name="_xlnm.Print_Area" localSheetId="16">'17квЭт'!A1:BC21</definedName>
    <definedName name="_xlnm.Print_Area" localSheetId="17">'18квКпкз'!A1:AS22</definedName>
    <definedName name="_xlnm.Print_Area" localSheetId="18">'19квРасш'!A1:M22</definedName>
    <definedName name="_xlnm.Print_Area" localSheetId="0">'1Ф'!A1:AC72</definedName>
    <definedName name="_xlnm.Print_Area" localSheetId="1">'2 Осв'!A1:U23</definedName>
    <definedName name="_xlnm.Print_Area" localSheetId="19">'20квФп'!A1:H459</definedName>
    <definedName name="_xlnm.Print_Area" localSheetId="2">'3 ОС'!A1:W24</definedName>
    <definedName name="_xlnm.Print_Area" localSheetId="3">'4 Пп'!A1:X23</definedName>
    <definedName name="_xlnm.Print_Area" localSheetId="4">'5Вв'!A1:AA61</definedName>
    <definedName name="_xlnm.Print_Area" localSheetId="5">'6Вы'!A1:U53</definedName>
    <definedName name="_xlnm.Print_Area" localSheetId="6">'7Кпкз'!A1:AS55</definedName>
    <definedName name="_xlnm.Print_Area" localSheetId="7">'8Расш'!A1:M22</definedName>
    <definedName name="_xlnm.Print_Area" localSheetId="8">'9Фп'!A1:H459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0" i="33" l="1"/>
  <c r="G400" i="33"/>
  <c r="G399" i="33"/>
  <c r="G44" i="33"/>
  <c r="F74" i="33"/>
  <c r="F61" i="33"/>
  <c r="F23" i="33"/>
  <c r="F23" i="32"/>
  <c r="G346" i="32"/>
  <c r="F349" i="32"/>
  <c r="G23" i="32"/>
  <c r="E200" i="32"/>
  <c r="E196" i="32"/>
  <c r="E250" i="32" l="1"/>
  <c r="E246" i="32"/>
  <c r="E243" i="32"/>
  <c r="E242" i="32"/>
  <c r="E350" i="32"/>
  <c r="E406" i="32"/>
  <c r="E303" i="32"/>
  <c r="E297" i="32"/>
  <c r="E281" i="32"/>
  <c r="E222" i="32"/>
  <c r="E211" i="32"/>
  <c r="E210" i="32"/>
  <c r="E202" i="32"/>
  <c r="E199" i="32"/>
  <c r="E187" i="32"/>
  <c r="E160" i="32"/>
  <c r="E153" i="32"/>
  <c r="E147" i="32"/>
  <c r="E145" i="32"/>
  <c r="E139" i="32"/>
  <c r="E130" i="32"/>
  <c r="E115" i="32" l="1"/>
  <c r="E87" i="32" l="1"/>
  <c r="E55" i="32" l="1"/>
  <c r="E96" i="32"/>
  <c r="E215" i="32"/>
  <c r="E108" i="32" l="1"/>
  <c r="E102" i="32"/>
  <c r="E77" i="32" l="1"/>
  <c r="E75" i="32"/>
  <c r="E70" i="32"/>
  <c r="E72" i="32"/>
  <c r="E69" i="32" l="1"/>
  <c r="G375" i="33" l="1"/>
  <c r="G374" i="33"/>
  <c r="G367" i="33"/>
  <c r="G349" i="33"/>
  <c r="G340" i="33"/>
  <c r="G254" i="33"/>
  <c r="G250" i="33"/>
  <c r="G194" i="33"/>
  <c r="G187" i="33"/>
  <c r="G160" i="33"/>
  <c r="G103" i="33"/>
  <c r="G87" i="33"/>
  <c r="G77" i="33"/>
  <c r="G57" i="33"/>
  <c r="G38" i="33"/>
  <c r="G31" i="33"/>
  <c r="G23" i="33"/>
  <c r="G367" i="32"/>
  <c r="G341" i="32"/>
  <c r="G342" i="32"/>
  <c r="G343" i="32"/>
  <c r="G344" i="32"/>
  <c r="G347" i="32"/>
  <c r="G348" i="32"/>
  <c r="G349" i="32"/>
  <c r="G340" i="32"/>
  <c r="G154" i="32"/>
  <c r="G155" i="32"/>
  <c r="G145" i="32"/>
  <c r="G104" i="32"/>
  <c r="G96" i="32"/>
  <c r="G68" i="32"/>
  <c r="G72" i="32"/>
  <c r="G73" i="32"/>
  <c r="G74" i="32"/>
  <c r="G75" i="32"/>
  <c r="G67" i="32"/>
  <c r="G61" i="32"/>
  <c r="G62" i="32"/>
  <c r="G60" i="32"/>
  <c r="G53" i="32"/>
  <c r="G44" i="32"/>
  <c r="G38" i="32"/>
  <c r="G37" i="32"/>
  <c r="G31" i="32"/>
  <c r="G29" i="32"/>
  <c r="F406" i="33"/>
  <c r="G406" i="33" s="1"/>
  <c r="F399" i="33"/>
  <c r="F375" i="33"/>
  <c r="F376" i="33"/>
  <c r="G376" i="33" s="1"/>
  <c r="F374" i="33"/>
  <c r="F373" i="33"/>
  <c r="G373" i="33" s="1"/>
  <c r="F367" i="33"/>
  <c r="F347" i="33"/>
  <c r="G347" i="33" s="1"/>
  <c r="F341" i="33"/>
  <c r="G341" i="33" s="1"/>
  <c r="F342" i="33"/>
  <c r="G342" i="33" s="1"/>
  <c r="F343" i="33"/>
  <c r="G343" i="33" s="1"/>
  <c r="F344" i="33"/>
  <c r="G344" i="33" s="1"/>
  <c r="F346" i="33"/>
  <c r="G346" i="33" s="1"/>
  <c r="F348" i="33"/>
  <c r="G348" i="33" s="1"/>
  <c r="F340" i="33"/>
  <c r="F303" i="33"/>
  <c r="F301" i="33"/>
  <c r="F297" i="33"/>
  <c r="G297" i="33" s="1"/>
  <c r="F295" i="33"/>
  <c r="G295" i="33" s="1"/>
  <c r="F291" i="33"/>
  <c r="G291" i="33" s="1"/>
  <c r="F286" i="33"/>
  <c r="G286" i="33" s="1"/>
  <c r="F283" i="33"/>
  <c r="G283" i="33" s="1"/>
  <c r="F281" i="33"/>
  <c r="F269" i="33"/>
  <c r="F265" i="33"/>
  <c r="G265" i="33" s="1"/>
  <c r="F254" i="33"/>
  <c r="F252" i="33"/>
  <c r="G252" i="33" s="1"/>
  <c r="F251" i="33"/>
  <c r="G251" i="33" s="1"/>
  <c r="F250" i="33"/>
  <c r="F246" i="33"/>
  <c r="F243" i="33"/>
  <c r="G243" i="33" s="1"/>
  <c r="F242" i="33"/>
  <c r="G242" i="33" s="1"/>
  <c r="F223" i="33"/>
  <c r="F222" i="33"/>
  <c r="F211" i="33"/>
  <c r="G211" i="33" s="1"/>
  <c r="F212" i="33"/>
  <c r="F213" i="33"/>
  <c r="G213" i="33" s="1"/>
  <c r="F210" i="33"/>
  <c r="G210" i="33" s="1"/>
  <c r="F202" i="33"/>
  <c r="G202" i="33" s="1"/>
  <c r="F195" i="33"/>
  <c r="G195" i="33" s="1"/>
  <c r="F196" i="33"/>
  <c r="G196" i="33" s="1"/>
  <c r="F197" i="33"/>
  <c r="G197" i="33" s="1"/>
  <c r="F198" i="33"/>
  <c r="G198" i="33" s="1"/>
  <c r="F199" i="33"/>
  <c r="G199" i="33" s="1"/>
  <c r="F200" i="33"/>
  <c r="G200" i="33" s="1"/>
  <c r="F194" i="33"/>
  <c r="F191" i="33"/>
  <c r="G191" i="33" s="1"/>
  <c r="F190" i="33"/>
  <c r="G190" i="33" s="1"/>
  <c r="F187" i="33"/>
  <c r="F185" i="33"/>
  <c r="G185" i="33" s="1"/>
  <c r="F184" i="33"/>
  <c r="G184" i="33" s="1"/>
  <c r="F175" i="33"/>
  <c r="G175" i="33" s="1"/>
  <c r="F173" i="33"/>
  <c r="G173" i="33" s="1"/>
  <c r="F167" i="33"/>
  <c r="G167" i="33" s="1"/>
  <c r="F160" i="33"/>
  <c r="F155" i="33"/>
  <c r="G155" i="33" s="1"/>
  <c r="F154" i="33"/>
  <c r="G154" i="33" s="1"/>
  <c r="F153" i="33"/>
  <c r="G153" i="33" s="1"/>
  <c r="F147" i="33"/>
  <c r="G147" i="33" s="1"/>
  <c r="F145" i="33"/>
  <c r="G145" i="33" s="1"/>
  <c r="F139" i="33"/>
  <c r="G139" i="33" s="1"/>
  <c r="F138" i="33"/>
  <c r="G138" i="33" s="1"/>
  <c r="F132" i="33"/>
  <c r="G132" i="33" s="1"/>
  <c r="F130" i="33"/>
  <c r="G130" i="33" s="1"/>
  <c r="F124" i="33"/>
  <c r="G124" i="33" s="1"/>
  <c r="F123" i="33"/>
  <c r="G123" i="33" s="1"/>
  <c r="F117" i="33"/>
  <c r="G117" i="33" s="1"/>
  <c r="F115" i="33"/>
  <c r="G115" i="33" s="1"/>
  <c r="F109" i="33"/>
  <c r="G109" i="33" s="1"/>
  <c r="F108" i="33"/>
  <c r="F104" i="33"/>
  <c r="G104" i="33" s="1"/>
  <c r="F103" i="33"/>
  <c r="F102" i="33"/>
  <c r="F99" i="33"/>
  <c r="F97" i="33"/>
  <c r="F96" i="33"/>
  <c r="G96" i="33" s="1"/>
  <c r="F95" i="33"/>
  <c r="G95" i="33" s="1"/>
  <c r="F89" i="33"/>
  <c r="G89" i="33" s="1"/>
  <c r="F87" i="33"/>
  <c r="F81" i="33"/>
  <c r="G81" i="33" s="1"/>
  <c r="F80" i="33"/>
  <c r="G80" i="33" s="1"/>
  <c r="F77" i="33"/>
  <c r="F68" i="33"/>
  <c r="G68" i="33" s="1"/>
  <c r="F69" i="33"/>
  <c r="G69" i="33" s="1"/>
  <c r="F70" i="33"/>
  <c r="G70" i="33" s="1"/>
  <c r="F71" i="33"/>
  <c r="G71" i="33" s="1"/>
  <c r="F72" i="33"/>
  <c r="G72" i="33" s="1"/>
  <c r="F73" i="33"/>
  <c r="G73" i="33" s="1"/>
  <c r="G74" i="33"/>
  <c r="F75" i="33"/>
  <c r="G75" i="33" s="1"/>
  <c r="F67" i="33"/>
  <c r="G67" i="33" s="1"/>
  <c r="G61" i="33"/>
  <c r="F62" i="33"/>
  <c r="G62" i="33" s="1"/>
  <c r="F63" i="33"/>
  <c r="G63" i="33" s="1"/>
  <c r="F60" i="33"/>
  <c r="G60" i="33" s="1"/>
  <c r="F56" i="33"/>
  <c r="G56" i="33" s="1"/>
  <c r="F57" i="33"/>
  <c r="F55" i="33"/>
  <c r="G55" i="33" s="1"/>
  <c r="F53" i="33"/>
  <c r="G53" i="33" s="1"/>
  <c r="F52" i="33"/>
  <c r="G52" i="33" s="1"/>
  <c r="F46" i="33"/>
  <c r="G46" i="33" s="1"/>
  <c r="F44" i="33"/>
  <c r="F38" i="33"/>
  <c r="F37" i="33"/>
  <c r="G37" i="33" s="1"/>
  <c r="F31" i="33"/>
  <c r="F29" i="33"/>
  <c r="G29" i="33" s="1"/>
  <c r="F350" i="33"/>
  <c r="G350" i="33" s="1"/>
  <c r="F349" i="33"/>
  <c r="F340" i="32"/>
  <c r="F406" i="32"/>
  <c r="G406" i="32" s="1"/>
  <c r="F400" i="32"/>
  <c r="G400" i="32" s="1"/>
  <c r="F399" i="32"/>
  <c r="G399" i="32" s="1"/>
  <c r="F374" i="32"/>
  <c r="G374" i="32" s="1"/>
  <c r="F375" i="32"/>
  <c r="G375" i="32" s="1"/>
  <c r="F376" i="32"/>
  <c r="G376" i="32" s="1"/>
  <c r="F373" i="32"/>
  <c r="G373" i="32" s="1"/>
  <c r="F367" i="32"/>
  <c r="F347" i="32"/>
  <c r="F348" i="32"/>
  <c r="F350" i="32"/>
  <c r="G350" i="32" s="1"/>
  <c r="F346" i="32"/>
  <c r="F341" i="32"/>
  <c r="F342" i="32"/>
  <c r="F343" i="32"/>
  <c r="F344" i="32"/>
  <c r="F303" i="32"/>
  <c r="F301" i="32"/>
  <c r="F297" i="32"/>
  <c r="G297" i="32" s="1"/>
  <c r="F295" i="32"/>
  <c r="G295" i="32" s="1"/>
  <c r="F291" i="32"/>
  <c r="G291" i="32" s="1"/>
  <c r="F286" i="32"/>
  <c r="G286" i="32" s="1"/>
  <c r="F283" i="32"/>
  <c r="G283" i="32" s="1"/>
  <c r="F281" i="32"/>
  <c r="F269" i="32"/>
  <c r="F265" i="32"/>
  <c r="G265" i="32" s="1"/>
  <c r="F254" i="32"/>
  <c r="G254" i="32" s="1"/>
  <c r="F251" i="32"/>
  <c r="G251" i="32" s="1"/>
  <c r="F252" i="32"/>
  <c r="G252" i="32" s="1"/>
  <c r="F250" i="32"/>
  <c r="G250" i="32" s="1"/>
  <c r="F246" i="32"/>
  <c r="F243" i="32"/>
  <c r="G243" i="32" s="1"/>
  <c r="F242" i="32"/>
  <c r="G242" i="32" s="1"/>
  <c r="F223" i="32"/>
  <c r="F222" i="32"/>
  <c r="F211" i="32"/>
  <c r="G211" i="32" s="1"/>
  <c r="F212" i="32"/>
  <c r="F213" i="32"/>
  <c r="G213" i="32" s="1"/>
  <c r="F214" i="32"/>
  <c r="F215" i="32"/>
  <c r="F210" i="32"/>
  <c r="G210" i="32" s="1"/>
  <c r="F195" i="32"/>
  <c r="G195" i="32" s="1"/>
  <c r="F196" i="32"/>
  <c r="G196" i="32" s="1"/>
  <c r="F197" i="32"/>
  <c r="G197" i="32" s="1"/>
  <c r="F198" i="32"/>
  <c r="G198" i="32" s="1"/>
  <c r="F199" i="32"/>
  <c r="G199" i="32" s="1"/>
  <c r="F200" i="32"/>
  <c r="G200" i="32" s="1"/>
  <c r="F201" i="32"/>
  <c r="F202" i="32"/>
  <c r="G202" i="32" s="1"/>
  <c r="F194" i="32"/>
  <c r="G194" i="32" s="1"/>
  <c r="F191" i="32"/>
  <c r="G191" i="32" s="1"/>
  <c r="F190" i="32"/>
  <c r="G190" i="32" s="1"/>
  <c r="F187" i="32"/>
  <c r="G187" i="32" s="1"/>
  <c r="F185" i="32"/>
  <c r="G185" i="32" s="1"/>
  <c r="F184" i="32"/>
  <c r="G184" i="32" s="1"/>
  <c r="F175" i="32"/>
  <c r="G175" i="32" s="1"/>
  <c r="F173" i="32"/>
  <c r="G173" i="32" s="1"/>
  <c r="F167" i="32"/>
  <c r="G167" i="32" s="1"/>
  <c r="F160" i="32"/>
  <c r="G160" i="32" s="1"/>
  <c r="F154" i="32"/>
  <c r="F155" i="32"/>
  <c r="F153" i="32"/>
  <c r="G153" i="32" s="1"/>
  <c r="F147" i="32"/>
  <c r="G147" i="32" s="1"/>
  <c r="F145" i="32"/>
  <c r="F139" i="32"/>
  <c r="G139" i="32" s="1"/>
  <c r="F138" i="32"/>
  <c r="G138" i="32" s="1"/>
  <c r="F132" i="32"/>
  <c r="G132" i="32" s="1"/>
  <c r="F130" i="32"/>
  <c r="G130" i="32" s="1"/>
  <c r="F124" i="32"/>
  <c r="G124" i="32" s="1"/>
  <c r="F123" i="32"/>
  <c r="G123" i="32" s="1"/>
  <c r="F117" i="32"/>
  <c r="G117" i="32" s="1"/>
  <c r="F115" i="32"/>
  <c r="G115" i="32" s="1"/>
  <c r="F109" i="32"/>
  <c r="G109" i="32" s="1"/>
  <c r="F108" i="32"/>
  <c r="F104" i="32"/>
  <c r="F103" i="32"/>
  <c r="G103" i="32" s="1"/>
  <c r="F102" i="32"/>
  <c r="F99" i="32"/>
  <c r="F97" i="32"/>
  <c r="F96" i="32"/>
  <c r="F95" i="32"/>
  <c r="G95" i="32" s="1"/>
  <c r="F89" i="32"/>
  <c r="G89" i="32" s="1"/>
  <c r="F87" i="32"/>
  <c r="G87" i="32" s="1"/>
  <c r="F81" i="32"/>
  <c r="G81" i="32" s="1"/>
  <c r="F80" i="32"/>
  <c r="G80" i="32" s="1"/>
  <c r="F77" i="32"/>
  <c r="G77" i="32" s="1"/>
  <c r="F69" i="32"/>
  <c r="G69" i="32" s="1"/>
  <c r="F70" i="32"/>
  <c r="G70" i="32" s="1"/>
  <c r="F71" i="32"/>
  <c r="G71" i="32" s="1"/>
  <c r="F72" i="32"/>
  <c r="F73" i="32"/>
  <c r="F74" i="32"/>
  <c r="F75" i="32"/>
  <c r="F68" i="32"/>
  <c r="F67" i="32"/>
  <c r="F63" i="32"/>
  <c r="G63" i="32" s="1"/>
  <c r="F62" i="32"/>
  <c r="F61" i="32"/>
  <c r="F60" i="32"/>
  <c r="F57" i="32"/>
  <c r="G57" i="32" s="1"/>
  <c r="F56" i="32"/>
  <c r="G56" i="32" s="1"/>
  <c r="F55" i="32"/>
  <c r="G55" i="32" s="1"/>
  <c r="F53" i="32"/>
  <c r="F52" i="32"/>
  <c r="G52" i="32" s="1"/>
  <c r="F46" i="32"/>
  <c r="G46" i="32" s="1"/>
  <c r="F44" i="32"/>
  <c r="F38" i="32"/>
  <c r="F37" i="32"/>
  <c r="F31" i="32"/>
  <c r="F29" i="32"/>
  <c r="E346" i="32" l="1"/>
  <c r="E341" i="32"/>
  <c r="AD49" i="29" l="1"/>
  <c r="AD37" i="29"/>
  <c r="AD35" i="29"/>
  <c r="AD34" i="29"/>
  <c r="AD32" i="29"/>
  <c r="AD30" i="29"/>
  <c r="AD27" i="29"/>
  <c r="AD26" i="29"/>
  <c r="AD25" i="29" s="1"/>
  <c r="AD23" i="29"/>
  <c r="AD22" i="29"/>
  <c r="AY60" i="29"/>
  <c r="AC20" i="29"/>
  <c r="AH53" i="25"/>
  <c r="AL53" i="25"/>
  <c r="AM53" i="25"/>
  <c r="AM52" i="25"/>
  <c r="J53" i="25"/>
  <c r="D21" i="13"/>
  <c r="I51" i="22"/>
  <c r="G51" i="22"/>
  <c r="I47" i="22"/>
  <c r="G47" i="22"/>
  <c r="I44" i="22"/>
  <c r="G44" i="22"/>
  <c r="I39" i="22"/>
  <c r="G39" i="22"/>
  <c r="J52" i="3"/>
  <c r="H52" i="3"/>
  <c r="J48" i="3"/>
  <c r="H48" i="3"/>
  <c r="J45" i="3"/>
  <c r="H45" i="3"/>
  <c r="J40" i="3"/>
  <c r="H40" i="3"/>
  <c r="N21" i="3"/>
  <c r="O21" i="3"/>
  <c r="P21" i="3"/>
  <c r="Q21" i="3"/>
  <c r="R21" i="3"/>
  <c r="J49" i="2"/>
  <c r="J37" i="2"/>
  <c r="J35" i="2"/>
  <c r="J34" i="2"/>
  <c r="J32" i="2"/>
  <c r="J30" i="2"/>
  <c r="J27" i="2"/>
  <c r="J26" i="2"/>
  <c r="J25" i="2" s="1"/>
  <c r="J23" i="2"/>
  <c r="J22" i="2"/>
  <c r="H49" i="2"/>
  <c r="H37" i="2"/>
  <c r="H35" i="2"/>
  <c r="H34" i="2" s="1"/>
  <c r="H32" i="2"/>
  <c r="H30" i="2"/>
  <c r="H27" i="2"/>
  <c r="H26" i="2" s="1"/>
  <c r="H23" i="2"/>
  <c r="H22" i="2"/>
  <c r="E49" i="2"/>
  <c r="E23" i="2" s="1"/>
  <c r="E37" i="2"/>
  <c r="E35" i="2"/>
  <c r="E34" i="2"/>
  <c r="E32" i="2"/>
  <c r="E30" i="2"/>
  <c r="E27" i="2"/>
  <c r="E26" i="2"/>
  <c r="E25" i="2" s="1"/>
  <c r="E22" i="2"/>
  <c r="K49" i="1"/>
  <c r="K37" i="1"/>
  <c r="K35" i="1"/>
  <c r="K34" i="1"/>
  <c r="K32" i="1"/>
  <c r="K30" i="1"/>
  <c r="K27" i="1"/>
  <c r="K26" i="1"/>
  <c r="K25" i="1" s="1"/>
  <c r="K23" i="1"/>
  <c r="K22" i="1"/>
  <c r="H49" i="1"/>
  <c r="H37" i="1"/>
  <c r="H35" i="1"/>
  <c r="H34" i="1" s="1"/>
  <c r="H32" i="1"/>
  <c r="H30" i="1"/>
  <c r="H27" i="1"/>
  <c r="H26" i="1" s="1"/>
  <c r="H23" i="1"/>
  <c r="H22" i="1"/>
  <c r="G49" i="1"/>
  <c r="G37" i="1"/>
  <c r="G35" i="1"/>
  <c r="G34" i="1"/>
  <c r="G32" i="1"/>
  <c r="G30" i="1"/>
  <c r="G27" i="1"/>
  <c r="G26" i="1"/>
  <c r="G25" i="1" s="1"/>
  <c r="G23" i="1"/>
  <c r="G22" i="1"/>
  <c r="AD21" i="29" l="1"/>
  <c r="AD20" i="29" s="1"/>
  <c r="AD24" i="29"/>
  <c r="J21" i="2"/>
  <c r="J20" i="2" s="1"/>
  <c r="J24" i="2"/>
  <c r="H25" i="2"/>
  <c r="E21" i="2"/>
  <c r="E20" i="2" s="1"/>
  <c r="E24" i="2"/>
  <c r="K21" i="1"/>
  <c r="K20" i="1" s="1"/>
  <c r="K24" i="1"/>
  <c r="H25" i="1"/>
  <c r="G21" i="1"/>
  <c r="G20" i="1" s="1"/>
  <c r="G24" i="1"/>
  <c r="AL54" i="25"/>
  <c r="AH54" i="25"/>
  <c r="AL52" i="25"/>
  <c r="AH52" i="25"/>
  <c r="AL51" i="25"/>
  <c r="AL50" i="25"/>
  <c r="AL49" i="25"/>
  <c r="AH49" i="25"/>
  <c r="AL48" i="25"/>
  <c r="AH48" i="25"/>
  <c r="AL46" i="25"/>
  <c r="AH46" i="25"/>
  <c r="AL45" i="25"/>
  <c r="AH45" i="25"/>
  <c r="AL44" i="25"/>
  <c r="AH44" i="25"/>
  <c r="AL43" i="25"/>
  <c r="AH43" i="25"/>
  <c r="AL42" i="25"/>
  <c r="AH42" i="25"/>
  <c r="AL37" i="25"/>
  <c r="AH37" i="25"/>
  <c r="AL36" i="25"/>
  <c r="AH36" i="25"/>
  <c r="H52" i="14"/>
  <c r="F52" i="14"/>
  <c r="H48" i="14"/>
  <c r="F48" i="14"/>
  <c r="H45" i="14"/>
  <c r="F45" i="14"/>
  <c r="AS52" i="13"/>
  <c r="AQ52" i="13"/>
  <c r="AS48" i="13"/>
  <c r="AQ48" i="13"/>
  <c r="AO50" i="13"/>
  <c r="AO38" i="13"/>
  <c r="AO36" i="13"/>
  <c r="AO35" i="13"/>
  <c r="AO33" i="13"/>
  <c r="AO31" i="13"/>
  <c r="AO28" i="13"/>
  <c r="AO27" i="13"/>
  <c r="AO26" i="13" s="1"/>
  <c r="AO24" i="13"/>
  <c r="AO23" i="13"/>
  <c r="AS45" i="13"/>
  <c r="AQ45" i="13"/>
  <c r="AN36" i="13"/>
  <c r="AN35" i="13" s="1"/>
  <c r="AN33" i="13"/>
  <c r="AL52" i="13"/>
  <c r="AJ52" i="13"/>
  <c r="AL48" i="13"/>
  <c r="AJ48" i="13"/>
  <c r="AL45" i="13"/>
  <c r="AJ45" i="13"/>
  <c r="J52" i="13"/>
  <c r="H52" i="13"/>
  <c r="J48" i="13"/>
  <c r="H48" i="13"/>
  <c r="J45" i="13"/>
  <c r="H45" i="13"/>
  <c r="L22" i="6"/>
  <c r="K22" i="6"/>
  <c r="F50" i="13"/>
  <c r="F38" i="13"/>
  <c r="F36" i="13"/>
  <c r="F35" i="13"/>
  <c r="F33" i="13"/>
  <c r="F31" i="13"/>
  <c r="F28" i="13"/>
  <c r="F27" i="13"/>
  <c r="F26" i="13" s="1"/>
  <c r="F24" i="13"/>
  <c r="F23" i="13"/>
  <c r="D50" i="13"/>
  <c r="D38" i="13"/>
  <c r="D36" i="13"/>
  <c r="D35" i="13"/>
  <c r="D33" i="13"/>
  <c r="D31" i="13"/>
  <c r="D28" i="13"/>
  <c r="D27" i="13"/>
  <c r="D26" i="13" s="1"/>
  <c r="D24" i="13"/>
  <c r="D23" i="13"/>
  <c r="P29" i="12"/>
  <c r="P28" i="12"/>
  <c r="H22" i="12"/>
  <c r="H23" i="12"/>
  <c r="H27" i="12"/>
  <c r="H49" i="12"/>
  <c r="H51" i="12"/>
  <c r="H52" i="12"/>
  <c r="H53" i="12"/>
  <c r="H54" i="12"/>
  <c r="H55" i="12"/>
  <c r="H56" i="12"/>
  <c r="H57" i="12"/>
  <c r="H58" i="12"/>
  <c r="H59" i="12"/>
  <c r="H50" i="12"/>
  <c r="H37" i="12"/>
  <c r="H39" i="12"/>
  <c r="H40" i="12"/>
  <c r="H41" i="12"/>
  <c r="H42" i="12"/>
  <c r="H43" i="12"/>
  <c r="H44" i="12"/>
  <c r="H45" i="12"/>
  <c r="H46" i="12"/>
  <c r="H47" i="12"/>
  <c r="H48" i="12"/>
  <c r="H38" i="12"/>
  <c r="H33" i="12"/>
  <c r="H29" i="12"/>
  <c r="H28" i="12"/>
  <c r="F51" i="12"/>
  <c r="F52" i="12"/>
  <c r="F53" i="12"/>
  <c r="F54" i="12"/>
  <c r="F55" i="12"/>
  <c r="F56" i="12"/>
  <c r="F57" i="12"/>
  <c r="F58" i="12"/>
  <c r="F59" i="12"/>
  <c r="F50" i="12"/>
  <c r="F39" i="12"/>
  <c r="F40" i="12"/>
  <c r="F41" i="12"/>
  <c r="F42" i="12"/>
  <c r="F43" i="12"/>
  <c r="F44" i="12"/>
  <c r="F45" i="12"/>
  <c r="F46" i="12"/>
  <c r="F47" i="12"/>
  <c r="F48" i="12"/>
  <c r="F38" i="12"/>
  <c r="F29" i="12"/>
  <c r="F28" i="12"/>
  <c r="G52" i="11"/>
  <c r="G53" i="11"/>
  <c r="G54" i="11"/>
  <c r="G55" i="11"/>
  <c r="G56" i="11"/>
  <c r="G57" i="11"/>
  <c r="G58" i="11"/>
  <c r="G59" i="11"/>
  <c r="G60" i="11"/>
  <c r="G51" i="11"/>
  <c r="G40" i="11"/>
  <c r="G41" i="11"/>
  <c r="G42" i="11"/>
  <c r="G43" i="11"/>
  <c r="G44" i="11"/>
  <c r="G45" i="11"/>
  <c r="G46" i="11"/>
  <c r="G47" i="11"/>
  <c r="G48" i="11"/>
  <c r="G49" i="11"/>
  <c r="G39" i="11"/>
  <c r="G30" i="11"/>
  <c r="G29" i="11"/>
  <c r="N21" i="11"/>
  <c r="N22" i="11"/>
  <c r="N23" i="11"/>
  <c r="N24" i="11"/>
  <c r="N25" i="11"/>
  <c r="N26" i="11"/>
  <c r="N27" i="11"/>
  <c r="N28" i="11"/>
  <c r="N50" i="11"/>
  <c r="N52" i="11"/>
  <c r="N53" i="11"/>
  <c r="N54" i="11"/>
  <c r="N55" i="11"/>
  <c r="N56" i="11"/>
  <c r="N57" i="11"/>
  <c r="N58" i="11"/>
  <c r="N59" i="11"/>
  <c r="N60" i="11"/>
  <c r="N51" i="11"/>
  <c r="N38" i="11"/>
  <c r="N40" i="11"/>
  <c r="N41" i="11"/>
  <c r="N42" i="11"/>
  <c r="N43" i="11"/>
  <c r="N44" i="11"/>
  <c r="N45" i="11"/>
  <c r="N46" i="11"/>
  <c r="N47" i="11"/>
  <c r="N48" i="11"/>
  <c r="N49" i="11"/>
  <c r="N39" i="11"/>
  <c r="N34" i="11"/>
  <c r="N30" i="11"/>
  <c r="N29" i="11"/>
  <c r="H24" i="2" l="1"/>
  <c r="H21" i="2"/>
  <c r="H20" i="2" s="1"/>
  <c r="H24" i="1"/>
  <c r="H21" i="1"/>
  <c r="H20" i="1" s="1"/>
  <c r="AO22" i="13"/>
  <c r="AO21" i="13" s="1"/>
  <c r="AO25" i="13"/>
  <c r="F22" i="13"/>
  <c r="F21" i="13" s="1"/>
  <c r="F25" i="13"/>
  <c r="D22" i="13"/>
  <c r="D25" i="13"/>
  <c r="BQ60" i="13" l="1"/>
  <c r="BQ57" i="13"/>
  <c r="BQ56" i="13"/>
  <c r="BQ53" i="13"/>
  <c r="BQ51" i="13"/>
  <c r="BQ47" i="13"/>
  <c r="BQ43" i="13"/>
  <c r="BQ41" i="13"/>
  <c r="BQ34" i="13"/>
  <c r="BQ32" i="13"/>
  <c r="BQ30" i="13"/>
  <c r="BQ29" i="13"/>
  <c r="Q59" i="12" l="1"/>
  <c r="Q56" i="12"/>
  <c r="Q55" i="12"/>
  <c r="Q52" i="12"/>
  <c r="Q46" i="12"/>
  <c r="Q44" i="12"/>
  <c r="Q42" i="12"/>
  <c r="Q40" i="12"/>
  <c r="Q39" i="12"/>
  <c r="Q33" i="12"/>
  <c r="Q29" i="12"/>
  <c r="Q28" i="12"/>
  <c r="P58" i="10"/>
  <c r="L60" i="11" s="1"/>
  <c r="P55" i="10"/>
  <c r="L57" i="11" s="1"/>
  <c r="L30" i="2" l="1"/>
  <c r="BW47" i="25" l="1"/>
  <c r="BX47" i="25"/>
  <c r="BY47" i="25"/>
  <c r="BZ47" i="25"/>
  <c r="CA47" i="25"/>
  <c r="CB47" i="25"/>
  <c r="CC47" i="25"/>
  <c r="CD47" i="25"/>
  <c r="AU47" i="25"/>
  <c r="AV47" i="25"/>
  <c r="AV24" i="25" s="1"/>
  <c r="AV21" i="25" s="1"/>
  <c r="AW47" i="25"/>
  <c r="AX47" i="25"/>
  <c r="AX24" i="25" s="1"/>
  <c r="AX21" i="25" s="1"/>
  <c r="AY47" i="25"/>
  <c r="AZ47" i="25"/>
  <c r="AZ24" i="25" s="1"/>
  <c r="AZ21" i="25" s="1"/>
  <c r="BA47" i="25"/>
  <c r="BB47" i="25"/>
  <c r="BB24" i="25" s="1"/>
  <c r="BB21" i="25" s="1"/>
  <c r="BC47" i="25"/>
  <c r="BD47" i="25"/>
  <c r="BD24" i="25" s="1"/>
  <c r="BD21" i="25" s="1"/>
  <c r="BE47" i="25"/>
  <c r="BF47" i="25"/>
  <c r="BF24" i="25" s="1"/>
  <c r="BF21" i="25" s="1"/>
  <c r="BG47" i="25"/>
  <c r="BH47" i="25"/>
  <c r="BH24" i="25" s="1"/>
  <c r="BH21" i="25" s="1"/>
  <c r="BI47" i="25"/>
  <c r="BJ47" i="25"/>
  <c r="BJ24" i="25" s="1"/>
  <c r="BJ21" i="25" s="1"/>
  <c r="BK47" i="25"/>
  <c r="BL47" i="25"/>
  <c r="BL24" i="25" s="1"/>
  <c r="BL21" i="25" s="1"/>
  <c r="BM47" i="25"/>
  <c r="BN47" i="25"/>
  <c r="BN24" i="25" s="1"/>
  <c r="BN21" i="25" s="1"/>
  <c r="L47" i="25"/>
  <c r="M47" i="25"/>
  <c r="N47" i="25"/>
  <c r="O47" i="25"/>
  <c r="P47" i="25"/>
  <c r="Q47" i="25"/>
  <c r="R47" i="25"/>
  <c r="S47" i="25"/>
  <c r="T47" i="25"/>
  <c r="U47" i="25"/>
  <c r="V47" i="25"/>
  <c r="W47" i="25"/>
  <c r="X47" i="25"/>
  <c r="Y47" i="25"/>
  <c r="Z47" i="25"/>
  <c r="AA47" i="25"/>
  <c r="AB47" i="25"/>
  <c r="AC47" i="25"/>
  <c r="AD47" i="25"/>
  <c r="AE47" i="25"/>
  <c r="AF47" i="25"/>
  <c r="AG47" i="25"/>
  <c r="AH47" i="25"/>
  <c r="AI47" i="25"/>
  <c r="AJ47" i="25"/>
  <c r="AK47" i="25"/>
  <c r="AL47" i="25"/>
  <c r="AM47" i="25"/>
  <c r="G47" i="25"/>
  <c r="H47" i="25"/>
  <c r="I47" i="25"/>
  <c r="K47" i="25"/>
  <c r="E47" i="25"/>
  <c r="AU22" i="25"/>
  <c r="AV22" i="25"/>
  <c r="AW22" i="25"/>
  <c r="AX22" i="25"/>
  <c r="AY22" i="25"/>
  <c r="AZ22" i="25"/>
  <c r="BA22" i="25"/>
  <c r="BB22" i="25"/>
  <c r="BC22" i="25"/>
  <c r="BD22" i="25"/>
  <c r="BE22" i="25"/>
  <c r="BF22" i="25"/>
  <c r="BG22" i="25"/>
  <c r="BH22" i="25"/>
  <c r="BI22" i="25"/>
  <c r="BJ22" i="25"/>
  <c r="BK22" i="25"/>
  <c r="BL22" i="25"/>
  <c r="BM22" i="25"/>
  <c r="BN22" i="25"/>
  <c r="AV23" i="25"/>
  <c r="AW23" i="25"/>
  <c r="AX23" i="25"/>
  <c r="AY23" i="25"/>
  <c r="AZ23" i="25"/>
  <c r="BA23" i="25"/>
  <c r="BB23" i="25"/>
  <c r="BC23" i="25"/>
  <c r="BD23" i="25"/>
  <c r="BE23" i="25"/>
  <c r="BF23" i="25"/>
  <c r="BG23" i="25"/>
  <c r="BH23" i="25"/>
  <c r="BI23" i="25"/>
  <c r="BJ23" i="25"/>
  <c r="BK23" i="25"/>
  <c r="BL23" i="25"/>
  <c r="BM23" i="25"/>
  <c r="BN23" i="25"/>
  <c r="AU24" i="25"/>
  <c r="AW24" i="25"/>
  <c r="AW21" i="25" s="1"/>
  <c r="AY24" i="25"/>
  <c r="AY21" i="25" s="1"/>
  <c r="BA24" i="25"/>
  <c r="BA21" i="25" s="1"/>
  <c r="BC24" i="25"/>
  <c r="BC21" i="25" s="1"/>
  <c r="BE24" i="25"/>
  <c r="BE21" i="25" s="1"/>
  <c r="BG24" i="25"/>
  <c r="BG21" i="25" s="1"/>
  <c r="BI24" i="25"/>
  <c r="BI21" i="25" s="1"/>
  <c r="BK24" i="25"/>
  <c r="BK21" i="25" s="1"/>
  <c r="BM24" i="25"/>
  <c r="BM21" i="25" s="1"/>
  <c r="AW25" i="25"/>
  <c r="AY25" i="25"/>
  <c r="BA25" i="25"/>
  <c r="BC25" i="25"/>
  <c r="BE25" i="25"/>
  <c r="BG25" i="25"/>
  <c r="BI25" i="25"/>
  <c r="BK25" i="25"/>
  <c r="BM25" i="25"/>
  <c r="BN32" i="25"/>
  <c r="BJ32" i="25"/>
  <c r="AS54" i="25"/>
  <c r="AO54" i="25"/>
  <c r="F54" i="25"/>
  <c r="J54" i="25"/>
  <c r="F52" i="25"/>
  <c r="J52" i="25"/>
  <c r="J51" i="25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M22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G34" i="14"/>
  <c r="AE34" i="14"/>
  <c r="AG29" i="14"/>
  <c r="AE29" i="14"/>
  <c r="AG30" i="14"/>
  <c r="AE30" i="14"/>
  <c r="K30" i="14"/>
  <c r="M30" i="14"/>
  <c r="AB32" i="14"/>
  <c r="Z32" i="14"/>
  <c r="Z50" i="14"/>
  <c r="AA50" i="14"/>
  <c r="AB50" i="14"/>
  <c r="AC50" i="14"/>
  <c r="AC24" i="14" s="1"/>
  <c r="AC21" i="14" s="1"/>
  <c r="AD50" i="14"/>
  <c r="AD24" i="14" s="1"/>
  <c r="AE50" i="14"/>
  <c r="AE24" i="14" s="1"/>
  <c r="AF50" i="14"/>
  <c r="AF24" i="14" s="1"/>
  <c r="AG50" i="14"/>
  <c r="AG24" i="14" s="1"/>
  <c r="AH50" i="14"/>
  <c r="AH24" i="14" s="1"/>
  <c r="J50" i="14"/>
  <c r="L38" i="14"/>
  <c r="N38" i="14"/>
  <c r="N23" i="14" s="1"/>
  <c r="O38" i="14"/>
  <c r="P38" i="14"/>
  <c r="Q38" i="14"/>
  <c r="R38" i="14"/>
  <c r="S38" i="14"/>
  <c r="T38" i="14"/>
  <c r="U38" i="14"/>
  <c r="V38" i="14"/>
  <c r="W38" i="14"/>
  <c r="X38" i="14"/>
  <c r="Y38" i="14"/>
  <c r="Z38" i="14"/>
  <c r="AA38" i="14"/>
  <c r="AB38" i="14"/>
  <c r="AC38" i="14"/>
  <c r="AD38" i="14"/>
  <c r="AD23" i="14" s="1"/>
  <c r="AE38" i="14"/>
  <c r="AE23" i="14" s="1"/>
  <c r="AF38" i="14"/>
  <c r="AF23" i="14" s="1"/>
  <c r="AG38" i="14"/>
  <c r="AG23" i="14" s="1"/>
  <c r="AH38" i="14"/>
  <c r="AH23" i="14" s="1"/>
  <c r="BN25" i="25" l="1"/>
  <c r="BL25" i="25"/>
  <c r="BJ25" i="25"/>
  <c r="BH25" i="25"/>
  <c r="BF25" i="25"/>
  <c r="BD25" i="25"/>
  <c r="BB25" i="25"/>
  <c r="AZ25" i="25"/>
  <c r="AX25" i="25"/>
  <c r="AV25" i="25"/>
  <c r="AH21" i="14"/>
  <c r="AF21" i="14"/>
  <c r="AD21" i="14"/>
  <c r="AG21" i="14"/>
  <c r="AE21" i="14"/>
  <c r="AC25" i="14"/>
  <c r="AF25" i="14"/>
  <c r="AH25" i="14"/>
  <c r="AD25" i="14"/>
  <c r="AG25" i="14"/>
  <c r="AE25" i="14"/>
  <c r="AS33" i="13" l="1"/>
  <c r="AR33" i="13"/>
  <c r="AQ33" i="13"/>
  <c r="AP33" i="13"/>
  <c r="BH33" i="13"/>
  <c r="BI33" i="13"/>
  <c r="BJ33" i="13"/>
  <c r="BK33" i="13"/>
  <c r="BK27" i="13" s="1"/>
  <c r="BK26" i="13" s="1"/>
  <c r="BL33" i="13"/>
  <c r="BL27" i="13" s="1"/>
  <c r="BL26" i="13" s="1"/>
  <c r="BM33" i="13"/>
  <c r="BM27" i="13" s="1"/>
  <c r="BM26" i="13" s="1"/>
  <c r="BN33" i="13"/>
  <c r="BN27" i="13" s="1"/>
  <c r="BN26" i="13" s="1"/>
  <c r="BO27" i="13"/>
  <c r="BO26" i="13" s="1"/>
  <c r="BP33" i="13"/>
  <c r="BP27" i="13" s="1"/>
  <c r="BP26" i="13" s="1"/>
  <c r="BQ33" i="13"/>
  <c r="BQ27" i="13" s="1"/>
  <c r="BQ26" i="13" s="1"/>
  <c r="BR33" i="13"/>
  <c r="BR27" i="13" s="1"/>
  <c r="BR26" i="13" s="1"/>
  <c r="BS33" i="13"/>
  <c r="BS27" i="13" s="1"/>
  <c r="BS26" i="13" s="1"/>
  <c r="BT33" i="13"/>
  <c r="BT27" i="13" s="1"/>
  <c r="BT26" i="13" s="1"/>
  <c r="BU33" i="13"/>
  <c r="BU27" i="13" s="1"/>
  <c r="BU26" i="13" s="1"/>
  <c r="BV33" i="13"/>
  <c r="BV27" i="13" s="1"/>
  <c r="BV26" i="13" s="1"/>
  <c r="AU33" i="13"/>
  <c r="AV33" i="13"/>
  <c r="AW33" i="13"/>
  <c r="AX33" i="13"/>
  <c r="AY33" i="13"/>
  <c r="AZ33" i="13"/>
  <c r="BA33" i="13"/>
  <c r="BB33" i="13"/>
  <c r="BC33" i="13"/>
  <c r="BD33" i="13"/>
  <c r="BE33" i="13"/>
  <c r="BF33" i="13"/>
  <c r="BG33" i="13"/>
  <c r="AG33" i="13"/>
  <c r="AH33" i="13"/>
  <c r="AI33" i="13"/>
  <c r="AJ33" i="13"/>
  <c r="AK33" i="13"/>
  <c r="AL33" i="13"/>
  <c r="AM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G33" i="13"/>
  <c r="H33" i="13"/>
  <c r="I33" i="13"/>
  <c r="J33" i="13"/>
  <c r="L33" i="13"/>
  <c r="M33" i="13"/>
  <c r="N33" i="13"/>
  <c r="O33" i="13"/>
  <c r="P33" i="13"/>
  <c r="Q33" i="13"/>
  <c r="BP38" i="13"/>
  <c r="BP23" i="13" s="1"/>
  <c r="BQ38" i="13"/>
  <c r="BQ23" i="13" s="1"/>
  <c r="BR38" i="13"/>
  <c r="BR23" i="13" s="1"/>
  <c r="BS38" i="13"/>
  <c r="BS23" i="13" s="1"/>
  <c r="BT38" i="13"/>
  <c r="BT23" i="13" s="1"/>
  <c r="BU38" i="13"/>
  <c r="BU23" i="13" s="1"/>
  <c r="BV38" i="13"/>
  <c r="BV23" i="13" s="1"/>
  <c r="BI38" i="13"/>
  <c r="BJ38" i="13"/>
  <c r="BJ23" i="13" s="1"/>
  <c r="BK38" i="13"/>
  <c r="BK23" i="13" s="1"/>
  <c r="BL38" i="13"/>
  <c r="BL23" i="13" s="1"/>
  <c r="BM38" i="13"/>
  <c r="BM23" i="13" s="1"/>
  <c r="BN38" i="13"/>
  <c r="BN23" i="13" s="1"/>
  <c r="BO38" i="13"/>
  <c r="BO23" i="13" s="1"/>
  <c r="AU38" i="13"/>
  <c r="AV38" i="13"/>
  <c r="AW38" i="13"/>
  <c r="AX38" i="13"/>
  <c r="AY38" i="13"/>
  <c r="AZ38" i="13"/>
  <c r="BA38" i="13"/>
  <c r="BB38" i="13"/>
  <c r="BC38" i="13"/>
  <c r="BD38" i="13"/>
  <c r="BE38" i="13"/>
  <c r="BF38" i="13"/>
  <c r="BG38" i="13"/>
  <c r="BH38" i="13"/>
  <c r="AP38" i="13"/>
  <c r="AQ38" i="13"/>
  <c r="AR38" i="13"/>
  <c r="AS38" i="13"/>
  <c r="AT38" i="13"/>
  <c r="AG38" i="13"/>
  <c r="AH38" i="13"/>
  <c r="AI38" i="13"/>
  <c r="AJ38" i="13"/>
  <c r="AK38" i="13"/>
  <c r="AL38" i="13"/>
  <c r="AM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G38" i="13"/>
  <c r="H38" i="13"/>
  <c r="I38" i="13"/>
  <c r="J38" i="13"/>
  <c r="K38" i="13"/>
  <c r="BP50" i="13"/>
  <c r="BP24" i="13" s="1"/>
  <c r="BQ50" i="13"/>
  <c r="BQ24" i="13" s="1"/>
  <c r="BR50" i="13"/>
  <c r="BR24" i="13" s="1"/>
  <c r="BS50" i="13"/>
  <c r="BS24" i="13" s="1"/>
  <c r="BT50" i="13"/>
  <c r="BT24" i="13" s="1"/>
  <c r="BU50" i="13"/>
  <c r="BU24" i="13" s="1"/>
  <c r="BV50" i="13"/>
  <c r="BV24" i="13" s="1"/>
  <c r="BJ50" i="13"/>
  <c r="BJ24" i="13" s="1"/>
  <c r="BK50" i="13"/>
  <c r="BK24" i="13" s="1"/>
  <c r="BL50" i="13"/>
  <c r="BL24" i="13" s="1"/>
  <c r="BM50" i="13"/>
  <c r="BM24" i="13" s="1"/>
  <c r="BN50" i="13"/>
  <c r="BN24" i="13" s="1"/>
  <c r="BO50" i="13"/>
  <c r="BO24" i="13" s="1"/>
  <c r="AU50" i="13"/>
  <c r="AV50" i="13"/>
  <c r="AW50" i="13"/>
  <c r="AX50" i="13"/>
  <c r="AY50" i="13"/>
  <c r="AZ50" i="13"/>
  <c r="BA50" i="13"/>
  <c r="BB50" i="13"/>
  <c r="BC50" i="13"/>
  <c r="BD50" i="13"/>
  <c r="BE50" i="13"/>
  <c r="BF50" i="13"/>
  <c r="BG50" i="13"/>
  <c r="BH50" i="13"/>
  <c r="BI50" i="13"/>
  <c r="AP50" i="13"/>
  <c r="AQ50" i="13"/>
  <c r="AR50" i="13"/>
  <c r="AS50" i="13"/>
  <c r="AT50" i="13"/>
  <c r="AG50" i="13"/>
  <c r="AH50" i="13"/>
  <c r="AI50" i="13"/>
  <c r="AJ50" i="13"/>
  <c r="AK50" i="13"/>
  <c r="AL50" i="13"/>
  <c r="AM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G50" i="13"/>
  <c r="H50" i="13"/>
  <c r="I50" i="13"/>
  <c r="J50" i="13"/>
  <c r="K50" i="13"/>
  <c r="BV22" i="13" l="1"/>
  <c r="BV21" i="13" s="1"/>
  <c r="BV25" i="13"/>
  <c r="BT22" i="13"/>
  <c r="BT21" i="13" s="1"/>
  <c r="BT25" i="13"/>
  <c r="BR22" i="13"/>
  <c r="BR21" i="13" s="1"/>
  <c r="BR25" i="13"/>
  <c r="BP22" i="13"/>
  <c r="BP21" i="13" s="1"/>
  <c r="BP25" i="13"/>
  <c r="BN22" i="13"/>
  <c r="BN21" i="13" s="1"/>
  <c r="BN25" i="13"/>
  <c r="BL22" i="13"/>
  <c r="BL21" i="13" s="1"/>
  <c r="BL25" i="13"/>
  <c r="BU22" i="13"/>
  <c r="BU21" i="13" s="1"/>
  <c r="BU25" i="13"/>
  <c r="BS22" i="13"/>
  <c r="BS21" i="13" s="1"/>
  <c r="BS25" i="13"/>
  <c r="BQ22" i="13"/>
  <c r="BQ21" i="13" s="1"/>
  <c r="BQ25" i="13"/>
  <c r="BO22" i="13"/>
  <c r="BO21" i="13" s="1"/>
  <c r="BO25" i="13"/>
  <c r="BM22" i="13"/>
  <c r="BM21" i="13" s="1"/>
  <c r="BM25" i="13"/>
  <c r="BK22" i="13"/>
  <c r="BK21" i="13" s="1"/>
  <c r="BK25" i="13"/>
  <c r="I40" i="12"/>
  <c r="L54" i="6" l="1"/>
  <c r="L53" i="6" s="1"/>
  <c r="N54" i="6"/>
  <c r="N53" i="6" s="1"/>
  <c r="P54" i="6"/>
  <c r="P53" i="6" s="1"/>
  <c r="R54" i="6"/>
  <c r="R53" i="6" s="1"/>
  <c r="T54" i="6"/>
  <c r="T53" i="6" s="1"/>
  <c r="K55" i="6"/>
  <c r="K54" i="6" s="1"/>
  <c r="K53" i="6" s="1"/>
  <c r="L55" i="6"/>
  <c r="M55" i="6"/>
  <c r="M54" i="6" s="1"/>
  <c r="M53" i="6" s="1"/>
  <c r="N55" i="6"/>
  <c r="O55" i="6"/>
  <c r="O54" i="6" s="1"/>
  <c r="O53" i="6" s="1"/>
  <c r="P55" i="6"/>
  <c r="Q55" i="6"/>
  <c r="Q54" i="6" s="1"/>
  <c r="Q53" i="6" s="1"/>
  <c r="R55" i="6"/>
  <c r="S55" i="6"/>
  <c r="S54" i="6" s="1"/>
  <c r="S53" i="6" s="1"/>
  <c r="T55" i="6"/>
  <c r="U55" i="6"/>
  <c r="U54" i="6" s="1"/>
  <c r="U53" i="6" s="1"/>
  <c r="F54" i="6"/>
  <c r="H54" i="6"/>
  <c r="E55" i="6"/>
  <c r="E54" i="6" s="1"/>
  <c r="E53" i="6" s="1"/>
  <c r="F55" i="6"/>
  <c r="G55" i="6"/>
  <c r="G54" i="6" s="1"/>
  <c r="G53" i="6" s="1"/>
  <c r="H55" i="6"/>
  <c r="I55" i="6"/>
  <c r="I54" i="6" s="1"/>
  <c r="I53" i="6" s="1"/>
  <c r="F53" i="6"/>
  <c r="H53" i="6"/>
  <c r="T56" i="23"/>
  <c r="U56" i="23"/>
  <c r="V56" i="23"/>
  <c r="W56" i="23"/>
  <c r="X56" i="23"/>
  <c r="Y56" i="23"/>
  <c r="Z56" i="23"/>
  <c r="AA56" i="23"/>
  <c r="T57" i="23"/>
  <c r="T53" i="23" s="1"/>
  <c r="U57" i="23"/>
  <c r="U53" i="23" s="1"/>
  <c r="V57" i="23"/>
  <c r="V53" i="23" s="1"/>
  <c r="W57" i="23"/>
  <c r="W53" i="23" s="1"/>
  <c r="X57" i="23"/>
  <c r="X53" i="23" s="1"/>
  <c r="Y57" i="23"/>
  <c r="Y53" i="23" s="1"/>
  <c r="Z57" i="23"/>
  <c r="Z53" i="23" s="1"/>
  <c r="AA57" i="23"/>
  <c r="AA53" i="23" s="1"/>
  <c r="T58" i="23"/>
  <c r="T54" i="23" s="1"/>
  <c r="U58" i="23"/>
  <c r="U54" i="23" s="1"/>
  <c r="V58" i="23"/>
  <c r="V54" i="23" s="1"/>
  <c r="W58" i="23"/>
  <c r="W54" i="23" s="1"/>
  <c r="X58" i="23"/>
  <c r="X54" i="23" s="1"/>
  <c r="Y58" i="23"/>
  <c r="Y54" i="23" s="1"/>
  <c r="Z58" i="23"/>
  <c r="Z54" i="23" s="1"/>
  <c r="AA58" i="23"/>
  <c r="AA54" i="23" s="1"/>
  <c r="T59" i="23"/>
  <c r="T55" i="23" s="1"/>
  <c r="U59" i="23"/>
  <c r="U55" i="23" s="1"/>
  <c r="V59" i="23"/>
  <c r="V55" i="23" s="1"/>
  <c r="W59" i="23"/>
  <c r="W55" i="23" s="1"/>
  <c r="X59" i="23"/>
  <c r="X55" i="23" s="1"/>
  <c r="Y59" i="23"/>
  <c r="Y55" i="23" s="1"/>
  <c r="Z59" i="23"/>
  <c r="Z55" i="23" s="1"/>
  <c r="AA59" i="23"/>
  <c r="AA55" i="23" s="1"/>
  <c r="O49" i="23"/>
  <c r="P49" i="23"/>
  <c r="Q49" i="23"/>
  <c r="S49" i="23"/>
  <c r="M49" i="23"/>
  <c r="R55" i="23"/>
  <c r="G49" i="23"/>
  <c r="H49" i="23"/>
  <c r="I49" i="23"/>
  <c r="K49" i="23"/>
  <c r="E49" i="23"/>
  <c r="J53" i="23"/>
  <c r="J54" i="23"/>
  <c r="J55" i="23"/>
  <c r="BC59" i="29" l="1"/>
  <c r="BB59" i="29"/>
  <c r="BA59" i="29"/>
  <c r="AZ59" i="29"/>
  <c r="AY59" i="29"/>
  <c r="AX59" i="29"/>
  <c r="AW59" i="29"/>
  <c r="AV59" i="29"/>
  <c r="AU59" i="29"/>
  <c r="AT59" i="29"/>
  <c r="AS59" i="29"/>
  <c r="AR59" i="29"/>
  <c r="AQ59" i="29"/>
  <c r="AP59" i="29"/>
  <c r="AO59" i="29"/>
  <c r="AN59" i="29"/>
  <c r="AM59" i="29"/>
  <c r="AL59" i="29"/>
  <c r="AK59" i="29"/>
  <c r="AJ59" i="29"/>
  <c r="AI59" i="29"/>
  <c r="AH59" i="29"/>
  <c r="AG59" i="29"/>
  <c r="AF59" i="29"/>
  <c r="BC58" i="29"/>
  <c r="BB58" i="29"/>
  <c r="BA58" i="29"/>
  <c r="AZ58" i="29"/>
  <c r="AY58" i="29"/>
  <c r="AX58" i="29"/>
  <c r="AW58" i="29"/>
  <c r="AV58" i="29"/>
  <c r="AU58" i="29"/>
  <c r="AT58" i="29"/>
  <c r="AS58" i="29"/>
  <c r="AR58" i="29"/>
  <c r="AQ58" i="29"/>
  <c r="AP58" i="29"/>
  <c r="AO58" i="29"/>
  <c r="AN58" i="29"/>
  <c r="AM58" i="29"/>
  <c r="AL58" i="29"/>
  <c r="AK58" i="29"/>
  <c r="AJ58" i="29"/>
  <c r="AI58" i="29"/>
  <c r="AH58" i="29"/>
  <c r="AG58" i="29"/>
  <c r="AF58" i="29"/>
  <c r="BC57" i="29"/>
  <c r="BB57" i="29"/>
  <c r="BA57" i="29"/>
  <c r="AZ57" i="29"/>
  <c r="AY57" i="29"/>
  <c r="AX57" i="29"/>
  <c r="AW57" i="29"/>
  <c r="AV57" i="29"/>
  <c r="AU57" i="29"/>
  <c r="AT57" i="29"/>
  <c r="AS57" i="29"/>
  <c r="AR57" i="29"/>
  <c r="AQ57" i="29"/>
  <c r="AP57" i="29"/>
  <c r="AO57" i="29"/>
  <c r="AN57" i="29"/>
  <c r="AM57" i="29"/>
  <c r="AL57" i="29"/>
  <c r="AK57" i="29"/>
  <c r="AJ57" i="29"/>
  <c r="AI57" i="29"/>
  <c r="AH57" i="29"/>
  <c r="AG57" i="29"/>
  <c r="AF57" i="29"/>
  <c r="BC56" i="29"/>
  <c r="BB56" i="29"/>
  <c r="BA56" i="29"/>
  <c r="AZ56" i="29"/>
  <c r="AY56" i="29"/>
  <c r="AX56" i="29"/>
  <c r="AW56" i="29"/>
  <c r="AV56" i="29"/>
  <c r="AU56" i="29"/>
  <c r="AT56" i="29"/>
  <c r="AS56" i="29"/>
  <c r="AR56" i="29"/>
  <c r="AQ56" i="29"/>
  <c r="AP56" i="29"/>
  <c r="AO56" i="29"/>
  <c r="AN56" i="29"/>
  <c r="AM56" i="29"/>
  <c r="AL56" i="29"/>
  <c r="AK56" i="29"/>
  <c r="AJ56" i="29"/>
  <c r="AI56" i="29"/>
  <c r="AH56" i="29"/>
  <c r="AG56" i="29"/>
  <c r="AF56" i="29"/>
  <c r="BC55" i="29"/>
  <c r="BB55" i="29"/>
  <c r="BA55" i="29"/>
  <c r="AZ55" i="29"/>
  <c r="AY55" i="29"/>
  <c r="AX55" i="29"/>
  <c r="AW55" i="29"/>
  <c r="AV55" i="29"/>
  <c r="AU55" i="29"/>
  <c r="AT55" i="29"/>
  <c r="AS55" i="29"/>
  <c r="AR55" i="29"/>
  <c r="AQ55" i="29"/>
  <c r="AP55" i="29"/>
  <c r="AO55" i="29"/>
  <c r="AN55" i="29"/>
  <c r="AM55" i="29"/>
  <c r="AL55" i="29"/>
  <c r="AK55" i="29"/>
  <c r="AJ55" i="29"/>
  <c r="AI55" i="29"/>
  <c r="AH55" i="29"/>
  <c r="AG55" i="29"/>
  <c r="AF55" i="29"/>
  <c r="BC54" i="29"/>
  <c r="BB54" i="29"/>
  <c r="BA54" i="29"/>
  <c r="AZ54" i="29"/>
  <c r="AY54" i="29"/>
  <c r="AX54" i="29"/>
  <c r="AW54" i="29"/>
  <c r="AV54" i="29"/>
  <c r="AU54" i="29"/>
  <c r="AT54" i="29"/>
  <c r="AS54" i="29"/>
  <c r="AR54" i="29"/>
  <c r="AQ54" i="29"/>
  <c r="AP54" i="29"/>
  <c r="AO54" i="29"/>
  <c r="AN54" i="29"/>
  <c r="AM54" i="29"/>
  <c r="AL54" i="29"/>
  <c r="AK54" i="29"/>
  <c r="AJ54" i="29"/>
  <c r="AI54" i="29"/>
  <c r="AH54" i="29"/>
  <c r="AG54" i="29"/>
  <c r="AF54" i="29"/>
  <c r="BC53" i="29"/>
  <c r="BB53" i="29"/>
  <c r="BA53" i="29"/>
  <c r="AZ53" i="29"/>
  <c r="AY53" i="29"/>
  <c r="AX53" i="29"/>
  <c r="AW53" i="29"/>
  <c r="AV53" i="29"/>
  <c r="AU53" i="29"/>
  <c r="AT53" i="29"/>
  <c r="AS53" i="29"/>
  <c r="AR53" i="29"/>
  <c r="AQ53" i="29"/>
  <c r="AP53" i="29"/>
  <c r="AO53" i="29"/>
  <c r="AN53" i="29"/>
  <c r="AM53" i="29"/>
  <c r="AL53" i="29"/>
  <c r="AK53" i="29"/>
  <c r="AJ53" i="29"/>
  <c r="AI53" i="29"/>
  <c r="AH53" i="29"/>
  <c r="AG53" i="29"/>
  <c r="AF53" i="29"/>
  <c r="BC52" i="29"/>
  <c r="BB52" i="29"/>
  <c r="BA52" i="29"/>
  <c r="AZ52" i="29"/>
  <c r="AY52" i="29"/>
  <c r="AX52" i="29"/>
  <c r="AW52" i="29"/>
  <c r="AV52" i="29"/>
  <c r="AU52" i="29"/>
  <c r="AT52" i="29"/>
  <c r="AS52" i="29"/>
  <c r="AR52" i="29"/>
  <c r="AQ52" i="29"/>
  <c r="AP52" i="29"/>
  <c r="AO52" i="29"/>
  <c r="AN52" i="29"/>
  <c r="AM52" i="29"/>
  <c r="AL52" i="29"/>
  <c r="AK52" i="29"/>
  <c r="AJ52" i="29"/>
  <c r="AI52" i="29"/>
  <c r="AH52" i="29"/>
  <c r="AG52" i="29"/>
  <c r="AF52" i="29"/>
  <c r="AE52" i="29"/>
  <c r="BC51" i="29"/>
  <c r="BB51" i="29"/>
  <c r="BA51" i="29"/>
  <c r="AZ51" i="29"/>
  <c r="AY51" i="29"/>
  <c r="AX51" i="29"/>
  <c r="AW51" i="29"/>
  <c r="AW49" i="29" s="1"/>
  <c r="AW23" i="29" s="1"/>
  <c r="AV51" i="29"/>
  <c r="AU51" i="29"/>
  <c r="AT51" i="29"/>
  <c r="AS51" i="29"/>
  <c r="AS49" i="29" s="1"/>
  <c r="AS23" i="29" s="1"/>
  <c r="AR51" i="29"/>
  <c r="AQ51" i="29"/>
  <c r="AP51" i="29"/>
  <c r="AO51" i="29"/>
  <c r="AO49" i="29" s="1"/>
  <c r="AO23" i="29" s="1"/>
  <c r="AN51" i="29"/>
  <c r="AM51" i="29"/>
  <c r="AL51" i="29"/>
  <c r="AK51" i="29"/>
  <c r="AK49" i="29" s="1"/>
  <c r="AK23" i="29" s="1"/>
  <c r="AJ51" i="29"/>
  <c r="AI51" i="29"/>
  <c r="AH51" i="29"/>
  <c r="AG51" i="29"/>
  <c r="AF51" i="29"/>
  <c r="BC50" i="29"/>
  <c r="BB50" i="29"/>
  <c r="BB49" i="29" s="1"/>
  <c r="BA50" i="29"/>
  <c r="AZ50" i="29"/>
  <c r="AZ49" i="29" s="1"/>
  <c r="AY50" i="29"/>
  <c r="AX50" i="29"/>
  <c r="AX49" i="29" s="1"/>
  <c r="AW50" i="29"/>
  <c r="AV50" i="29"/>
  <c r="AV49" i="29" s="1"/>
  <c r="AU50" i="29"/>
  <c r="AT50" i="29"/>
  <c r="AT49" i="29" s="1"/>
  <c r="AS50" i="29"/>
  <c r="AR50" i="29"/>
  <c r="AR49" i="29" s="1"/>
  <c r="AQ50" i="29"/>
  <c r="AP50" i="29"/>
  <c r="AP49" i="29" s="1"/>
  <c r="AO50" i="29"/>
  <c r="AN50" i="29"/>
  <c r="AN49" i="29" s="1"/>
  <c r="AM50" i="29"/>
  <c r="AL50" i="29"/>
  <c r="AL49" i="29" s="1"/>
  <c r="AK50" i="29"/>
  <c r="AJ50" i="29"/>
  <c r="AJ49" i="29" s="1"/>
  <c r="AI50" i="29"/>
  <c r="AH50" i="29"/>
  <c r="AG50" i="29"/>
  <c r="AF50" i="29"/>
  <c r="BC49" i="29"/>
  <c r="BC23" i="29" s="1"/>
  <c r="AU49" i="29"/>
  <c r="AU23" i="29" s="1"/>
  <c r="AQ49" i="29"/>
  <c r="AQ23" i="29" s="1"/>
  <c r="AM49" i="29"/>
  <c r="AM23" i="29" s="1"/>
  <c r="AC49" i="29"/>
  <c r="AC24" i="29" s="1"/>
  <c r="Z49" i="29"/>
  <c r="X49" i="29"/>
  <c r="W49" i="29"/>
  <c r="W24" i="29" s="1"/>
  <c r="V49" i="29"/>
  <c r="U49" i="29"/>
  <c r="U24" i="29" s="1"/>
  <c r="T49" i="29"/>
  <c r="S49" i="29"/>
  <c r="S24" i="29" s="1"/>
  <c r="R49" i="29"/>
  <c r="Q49" i="29"/>
  <c r="Q24" i="29" s="1"/>
  <c r="P49" i="29"/>
  <c r="O49" i="29"/>
  <c r="O24" i="29" s="1"/>
  <c r="N49" i="29"/>
  <c r="M49" i="29"/>
  <c r="M24" i="29" s="1"/>
  <c r="L49" i="29"/>
  <c r="K49" i="29"/>
  <c r="K24" i="29" s="1"/>
  <c r="J49" i="29"/>
  <c r="I49" i="29"/>
  <c r="I24" i="29" s="1"/>
  <c r="AI24" i="29" s="1"/>
  <c r="AH49" i="29"/>
  <c r="AG49" i="29"/>
  <c r="F49" i="29"/>
  <c r="AF49" i="29" s="1"/>
  <c r="D49" i="29"/>
  <c r="BC48" i="29"/>
  <c r="BB48" i="29"/>
  <c r="BA48" i="29"/>
  <c r="AZ48" i="29"/>
  <c r="AY48" i="29"/>
  <c r="AX48" i="29"/>
  <c r="AW48" i="29"/>
  <c r="AV48" i="29"/>
  <c r="AU48" i="29"/>
  <c r="AT48" i="29"/>
  <c r="AS48" i="29"/>
  <c r="AR48" i="29"/>
  <c r="AQ48" i="29"/>
  <c r="AP48" i="29"/>
  <c r="AO48" i="29"/>
  <c r="AN48" i="29"/>
  <c r="AM48" i="29"/>
  <c r="AL48" i="29"/>
  <c r="AK48" i="29"/>
  <c r="AJ48" i="29"/>
  <c r="AI48" i="29"/>
  <c r="AH48" i="29"/>
  <c r="AG48" i="29"/>
  <c r="AF48" i="29"/>
  <c r="BC47" i="29"/>
  <c r="BB47" i="29"/>
  <c r="BA47" i="29"/>
  <c r="AZ47" i="29"/>
  <c r="AY47" i="29"/>
  <c r="AX47" i="29"/>
  <c r="AW47" i="29"/>
  <c r="AV47" i="29"/>
  <c r="AU47" i="29"/>
  <c r="AT47" i="29"/>
  <c r="AS47" i="29"/>
  <c r="AR47" i="29"/>
  <c r="AQ47" i="29"/>
  <c r="AP47" i="29"/>
  <c r="AO47" i="29"/>
  <c r="AN47" i="29"/>
  <c r="AM47" i="29"/>
  <c r="AL47" i="29"/>
  <c r="AK47" i="29"/>
  <c r="AJ47" i="29"/>
  <c r="AI47" i="29"/>
  <c r="AH47" i="29"/>
  <c r="AG47" i="29"/>
  <c r="AF47" i="29"/>
  <c r="BC46" i="29"/>
  <c r="BB46" i="29"/>
  <c r="BA46" i="29"/>
  <c r="AZ46" i="29"/>
  <c r="AY46" i="29"/>
  <c r="AX46" i="29"/>
  <c r="AW46" i="29"/>
  <c r="AV46" i="29"/>
  <c r="AU46" i="29"/>
  <c r="AT46" i="29"/>
  <c r="AS46" i="29"/>
  <c r="AR46" i="29"/>
  <c r="AQ46" i="29"/>
  <c r="AP46" i="29"/>
  <c r="AO46" i="29"/>
  <c r="AN46" i="29"/>
  <c r="AM46" i="29"/>
  <c r="AL46" i="29"/>
  <c r="AK46" i="29"/>
  <c r="AJ46" i="29"/>
  <c r="AI46" i="29"/>
  <c r="AH46" i="29"/>
  <c r="AG46" i="29"/>
  <c r="AF46" i="29"/>
  <c r="BC45" i="29"/>
  <c r="BB45" i="29"/>
  <c r="BA45" i="29"/>
  <c r="AZ45" i="29"/>
  <c r="AY45" i="29"/>
  <c r="AX45" i="29"/>
  <c r="AW45" i="29"/>
  <c r="AV45" i="29"/>
  <c r="AU45" i="29"/>
  <c r="AT45" i="29"/>
  <c r="AS45" i="29"/>
  <c r="AR45" i="29"/>
  <c r="AQ45" i="29"/>
  <c r="AP45" i="29"/>
  <c r="AO45" i="29"/>
  <c r="AN45" i="29"/>
  <c r="AM45" i="29"/>
  <c r="AL45" i="29"/>
  <c r="AK45" i="29"/>
  <c r="AJ45" i="29"/>
  <c r="AI45" i="29"/>
  <c r="AH45" i="29"/>
  <c r="AG45" i="29"/>
  <c r="AF45" i="29"/>
  <c r="BC44" i="29"/>
  <c r="BB44" i="29"/>
  <c r="BA44" i="29"/>
  <c r="AZ44" i="29"/>
  <c r="AY44" i="29"/>
  <c r="AX44" i="29"/>
  <c r="AW44" i="29"/>
  <c r="AV44" i="29"/>
  <c r="AU44" i="29"/>
  <c r="AT44" i="29"/>
  <c r="AS44" i="29"/>
  <c r="AR44" i="29"/>
  <c r="AQ44" i="29"/>
  <c r="AP44" i="29"/>
  <c r="AO44" i="29"/>
  <c r="AN44" i="29"/>
  <c r="AM44" i="29"/>
  <c r="AL44" i="29"/>
  <c r="AK44" i="29"/>
  <c r="AJ44" i="29"/>
  <c r="AI44" i="29"/>
  <c r="AH44" i="29"/>
  <c r="AG44" i="29"/>
  <c r="AF44" i="29"/>
  <c r="BC43" i="29"/>
  <c r="BB43" i="29"/>
  <c r="BA43" i="29"/>
  <c r="AZ43" i="29"/>
  <c r="AY43" i="29"/>
  <c r="AX43" i="29"/>
  <c r="AW43" i="29"/>
  <c r="AV43" i="29"/>
  <c r="AU43" i="29"/>
  <c r="AT43" i="29"/>
  <c r="AS43" i="29"/>
  <c r="AR43" i="29"/>
  <c r="AQ43" i="29"/>
  <c r="AP43" i="29"/>
  <c r="AO43" i="29"/>
  <c r="AN43" i="29"/>
  <c r="AM43" i="29"/>
  <c r="AL43" i="29"/>
  <c r="AK43" i="29"/>
  <c r="AJ43" i="29"/>
  <c r="AI43" i="29"/>
  <c r="AH43" i="29"/>
  <c r="AG43" i="29"/>
  <c r="AF43" i="29"/>
  <c r="BC42" i="29"/>
  <c r="BB42" i="29"/>
  <c r="BA42" i="29"/>
  <c r="AZ42" i="29"/>
  <c r="AY42" i="29"/>
  <c r="AX42" i="29"/>
  <c r="AW42" i="29"/>
  <c r="AV42" i="29"/>
  <c r="AU42" i="29"/>
  <c r="AT42" i="29"/>
  <c r="AS42" i="29"/>
  <c r="AR42" i="29"/>
  <c r="AQ42" i="29"/>
  <c r="AP42" i="29"/>
  <c r="AO42" i="29"/>
  <c r="AN42" i="29"/>
  <c r="AM42" i="29"/>
  <c r="AL42" i="29"/>
  <c r="AK42" i="29"/>
  <c r="AJ42" i="29"/>
  <c r="AI42" i="29"/>
  <c r="AH42" i="29"/>
  <c r="AG42" i="29"/>
  <c r="AF42" i="29"/>
  <c r="BC41" i="29"/>
  <c r="BB41" i="29"/>
  <c r="BA41" i="29"/>
  <c r="AZ41" i="29"/>
  <c r="AY41" i="29"/>
  <c r="AX41" i="29"/>
  <c r="AW41" i="29"/>
  <c r="AV41" i="29"/>
  <c r="AU41" i="29"/>
  <c r="AT41" i="29"/>
  <c r="AS41" i="29"/>
  <c r="AR41" i="29"/>
  <c r="AQ41" i="29"/>
  <c r="AP41" i="29"/>
  <c r="AO41" i="29"/>
  <c r="AN41" i="29"/>
  <c r="AM41" i="29"/>
  <c r="AL41" i="29"/>
  <c r="AK41" i="29"/>
  <c r="AJ41" i="29"/>
  <c r="AI41" i="29"/>
  <c r="AH41" i="29"/>
  <c r="AG41" i="29"/>
  <c r="AF41" i="29"/>
  <c r="AE41" i="29"/>
  <c r="BC40" i="29"/>
  <c r="BB40" i="29"/>
  <c r="BA40" i="29"/>
  <c r="AZ40" i="29"/>
  <c r="AY40" i="29"/>
  <c r="AX40" i="29"/>
  <c r="AW40" i="29"/>
  <c r="AV40" i="29"/>
  <c r="AU40" i="29"/>
  <c r="AT40" i="29"/>
  <c r="AS40" i="29"/>
  <c r="AR40" i="29"/>
  <c r="AQ40" i="29"/>
  <c r="AP40" i="29"/>
  <c r="AO40" i="29"/>
  <c r="AN40" i="29"/>
  <c r="AM40" i="29"/>
  <c r="AL40" i="29"/>
  <c r="AK40" i="29"/>
  <c r="AJ40" i="29"/>
  <c r="AI40" i="29"/>
  <c r="AH40" i="29"/>
  <c r="AG40" i="29"/>
  <c r="AF40" i="29"/>
  <c r="BC39" i="29"/>
  <c r="BB39" i="29"/>
  <c r="BB37" i="29" s="1"/>
  <c r="BA39" i="29"/>
  <c r="AY39" i="29"/>
  <c r="AX39" i="29"/>
  <c r="AX37" i="29" s="1"/>
  <c r="AW39" i="29"/>
  <c r="AV39" i="29"/>
  <c r="AU39" i="29"/>
  <c r="AT39" i="29"/>
  <c r="AT37" i="29" s="1"/>
  <c r="AS39" i="29"/>
  <c r="AR39" i="29"/>
  <c r="AQ39" i="29"/>
  <c r="AP39" i="29"/>
  <c r="AP37" i="29" s="1"/>
  <c r="AO39" i="29"/>
  <c r="AN39" i="29"/>
  <c r="AM39" i="29"/>
  <c r="AL39" i="29"/>
  <c r="AL37" i="29" s="1"/>
  <c r="AK39" i="29"/>
  <c r="AJ39" i="29"/>
  <c r="AI39" i="29"/>
  <c r="AH39" i="29"/>
  <c r="AG39" i="29"/>
  <c r="AF39" i="29"/>
  <c r="Z37" i="29"/>
  <c r="Z24" i="29" s="1"/>
  <c r="F39" i="29"/>
  <c r="BC38" i="29"/>
  <c r="BC37" i="29" s="1"/>
  <c r="BC24" i="29" s="1"/>
  <c r="BB38" i="29"/>
  <c r="BA38" i="29"/>
  <c r="BA37" i="29" s="1"/>
  <c r="BA22" i="29" s="1"/>
  <c r="AZ38" i="29"/>
  <c r="AY38" i="29"/>
  <c r="AX38" i="29"/>
  <c r="AW38" i="29"/>
  <c r="AW37" i="29" s="1"/>
  <c r="AW22" i="29" s="1"/>
  <c r="AV38" i="29"/>
  <c r="AU38" i="29"/>
  <c r="AU37" i="29" s="1"/>
  <c r="AU24" i="29" s="1"/>
  <c r="AT38" i="29"/>
  <c r="AS38" i="29"/>
  <c r="AS37" i="29" s="1"/>
  <c r="AS22" i="29" s="1"/>
  <c r="AR38" i="29"/>
  <c r="AQ38" i="29"/>
  <c r="AQ37" i="29" s="1"/>
  <c r="AQ24" i="29" s="1"/>
  <c r="AP38" i="29"/>
  <c r="AO38" i="29"/>
  <c r="AO37" i="29" s="1"/>
  <c r="AO22" i="29" s="1"/>
  <c r="AN38" i="29"/>
  <c r="AM38" i="29"/>
  <c r="AM37" i="29" s="1"/>
  <c r="AM24" i="29" s="1"/>
  <c r="AL38" i="29"/>
  <c r="AK38" i="29"/>
  <c r="AK37" i="29" s="1"/>
  <c r="AK22" i="29" s="1"/>
  <c r="AJ38" i="29"/>
  <c r="AI38" i="29"/>
  <c r="AH38" i="29"/>
  <c r="AG38" i="29"/>
  <c r="AF38" i="29"/>
  <c r="AV37" i="29"/>
  <c r="AR37" i="29"/>
  <c r="AN37" i="29"/>
  <c r="AJ37" i="29"/>
  <c r="AC37" i="29"/>
  <c r="X37" i="29"/>
  <c r="W37" i="29"/>
  <c r="V37" i="29"/>
  <c r="U37" i="29"/>
  <c r="T37" i="29"/>
  <c r="S37" i="29"/>
  <c r="R37" i="29"/>
  <c r="Q37" i="29"/>
  <c r="P37" i="29"/>
  <c r="O37" i="29"/>
  <c r="N37" i="29"/>
  <c r="M37" i="29"/>
  <c r="L37" i="29"/>
  <c r="K37" i="29"/>
  <c r="J37" i="29"/>
  <c r="I37" i="29"/>
  <c r="AI37" i="29" s="1"/>
  <c r="H37" i="29"/>
  <c r="AH37" i="29" s="1"/>
  <c r="AG37" i="29"/>
  <c r="AF37" i="29"/>
  <c r="D37" i="29"/>
  <c r="BC36" i="29"/>
  <c r="BB36" i="29"/>
  <c r="BA36" i="29"/>
  <c r="AZ36" i="29"/>
  <c r="AY36" i="29"/>
  <c r="AX36" i="29"/>
  <c r="AW36" i="29"/>
  <c r="AV36" i="29"/>
  <c r="AU36" i="29"/>
  <c r="AT36" i="29"/>
  <c r="AS36" i="29"/>
  <c r="AR36" i="29"/>
  <c r="AQ36" i="29"/>
  <c r="AP36" i="29"/>
  <c r="AO36" i="29"/>
  <c r="AN36" i="29"/>
  <c r="AM36" i="29"/>
  <c r="AL36" i="29"/>
  <c r="AK36" i="29"/>
  <c r="AJ36" i="29"/>
  <c r="AI36" i="29"/>
  <c r="AH36" i="29"/>
  <c r="AG36" i="29"/>
  <c r="AF36" i="29"/>
  <c r="BA35" i="29"/>
  <c r="AW35" i="29"/>
  <c r="AS35" i="29"/>
  <c r="AO35" i="29"/>
  <c r="AK35" i="29"/>
  <c r="AG35" i="29"/>
  <c r="AC35" i="29"/>
  <c r="BC35" i="29" s="1"/>
  <c r="BB35" i="29"/>
  <c r="AA35" i="29"/>
  <c r="Z35" i="29"/>
  <c r="AZ35" i="29" s="1"/>
  <c r="AY35" i="29"/>
  <c r="X35" i="29"/>
  <c r="AX35" i="29" s="1"/>
  <c r="W35" i="29"/>
  <c r="V35" i="29"/>
  <c r="AV35" i="29" s="1"/>
  <c r="U35" i="29"/>
  <c r="AU35" i="29" s="1"/>
  <c r="T35" i="29"/>
  <c r="AT35" i="29" s="1"/>
  <c r="S35" i="29"/>
  <c r="R35" i="29"/>
  <c r="AR35" i="29" s="1"/>
  <c r="Q35" i="29"/>
  <c r="AQ35" i="29" s="1"/>
  <c r="P35" i="29"/>
  <c r="AP35" i="29" s="1"/>
  <c r="O35" i="29"/>
  <c r="N35" i="29"/>
  <c r="AN35" i="29" s="1"/>
  <c r="M35" i="29"/>
  <c r="AM35" i="29" s="1"/>
  <c r="L35" i="29"/>
  <c r="AL35" i="29" s="1"/>
  <c r="K35" i="29"/>
  <c r="J35" i="29"/>
  <c r="AJ35" i="29" s="1"/>
  <c r="I35" i="29"/>
  <c r="AI35" i="29" s="1"/>
  <c r="H35" i="29"/>
  <c r="AH35" i="29" s="1"/>
  <c r="G35" i="29"/>
  <c r="F35" i="29"/>
  <c r="AF35" i="29" s="1"/>
  <c r="E35" i="29"/>
  <c r="D35" i="29"/>
  <c r="BA34" i="29"/>
  <c r="AW34" i="29"/>
  <c r="AS34" i="29"/>
  <c r="AO34" i="29"/>
  <c r="AK34" i="29"/>
  <c r="AG34" i="29"/>
  <c r="AC34" i="29"/>
  <c r="BC34" i="29" s="1"/>
  <c r="BB34" i="29"/>
  <c r="AA34" i="29"/>
  <c r="Z34" i="29"/>
  <c r="AZ34" i="29" s="1"/>
  <c r="AY34" i="29"/>
  <c r="X34" i="29"/>
  <c r="AX34" i="29" s="1"/>
  <c r="W34" i="29"/>
  <c r="V34" i="29"/>
  <c r="AV34" i="29" s="1"/>
  <c r="U34" i="29"/>
  <c r="AU34" i="29" s="1"/>
  <c r="T34" i="29"/>
  <c r="AT34" i="29" s="1"/>
  <c r="S34" i="29"/>
  <c r="R34" i="29"/>
  <c r="AR34" i="29" s="1"/>
  <c r="Q34" i="29"/>
  <c r="AQ34" i="29" s="1"/>
  <c r="P34" i="29"/>
  <c r="AP34" i="29" s="1"/>
  <c r="O34" i="29"/>
  <c r="N34" i="29"/>
  <c r="AN34" i="29" s="1"/>
  <c r="M34" i="29"/>
  <c r="AM34" i="29" s="1"/>
  <c r="L34" i="29"/>
  <c r="AL34" i="29" s="1"/>
  <c r="K34" i="29"/>
  <c r="J34" i="29"/>
  <c r="AJ34" i="29" s="1"/>
  <c r="I34" i="29"/>
  <c r="AI34" i="29" s="1"/>
  <c r="H34" i="29"/>
  <c r="AH34" i="29" s="1"/>
  <c r="G34" i="29"/>
  <c r="F34" i="29"/>
  <c r="AF34" i="29" s="1"/>
  <c r="E34" i="29"/>
  <c r="D34" i="29"/>
  <c r="BC33" i="29"/>
  <c r="BB33" i="29"/>
  <c r="AZ33" i="29"/>
  <c r="AY33" i="29"/>
  <c r="AX33" i="29"/>
  <c r="AW33" i="29"/>
  <c r="AV33" i="29"/>
  <c r="AU33" i="29"/>
  <c r="AT33" i="29"/>
  <c r="AS33" i="29"/>
  <c r="AR33" i="29"/>
  <c r="AQ33" i="29"/>
  <c r="AP33" i="29"/>
  <c r="AO33" i="29"/>
  <c r="AN33" i="29"/>
  <c r="AM33" i="29"/>
  <c r="AL33" i="29"/>
  <c r="AK33" i="29"/>
  <c r="AJ33" i="29"/>
  <c r="AI33" i="29"/>
  <c r="AH33" i="29"/>
  <c r="AF33" i="29"/>
  <c r="AA33" i="29"/>
  <c r="BA33" i="29" s="1"/>
  <c r="G33" i="29"/>
  <c r="G32" i="29" s="1"/>
  <c r="AG32" i="29" s="1"/>
  <c r="AC32" i="29"/>
  <c r="BC32" i="29" s="1"/>
  <c r="BB32" i="29"/>
  <c r="BB26" i="29" s="1"/>
  <c r="AA32" i="29"/>
  <c r="BA32" i="29" s="1"/>
  <c r="Z32" i="29"/>
  <c r="AZ32" i="29" s="1"/>
  <c r="AZ26" i="29" s="1"/>
  <c r="AY32" i="29"/>
  <c r="X32" i="29"/>
  <c r="AX32" i="29" s="1"/>
  <c r="AX26" i="29" s="1"/>
  <c r="W32" i="29"/>
  <c r="AW32" i="29" s="1"/>
  <c r="V32" i="29"/>
  <c r="AV32" i="29" s="1"/>
  <c r="AV26" i="29" s="1"/>
  <c r="U32" i="29"/>
  <c r="AU32" i="29" s="1"/>
  <c r="T32" i="29"/>
  <c r="AT32" i="29" s="1"/>
  <c r="AT26" i="29" s="1"/>
  <c r="S32" i="29"/>
  <c r="AS32" i="29" s="1"/>
  <c r="R32" i="29"/>
  <c r="AR32" i="29" s="1"/>
  <c r="AR26" i="29" s="1"/>
  <c r="Q32" i="29"/>
  <c r="AQ32" i="29" s="1"/>
  <c r="P32" i="29"/>
  <c r="AP32" i="29" s="1"/>
  <c r="AP26" i="29" s="1"/>
  <c r="O32" i="29"/>
  <c r="AO32" i="29" s="1"/>
  <c r="N32" i="29"/>
  <c r="AN32" i="29" s="1"/>
  <c r="AN26" i="29" s="1"/>
  <c r="M32" i="29"/>
  <c r="AM32" i="29" s="1"/>
  <c r="L32" i="29"/>
  <c r="AL32" i="29" s="1"/>
  <c r="K32" i="29"/>
  <c r="AK32" i="29" s="1"/>
  <c r="J32" i="29"/>
  <c r="AJ32" i="29" s="1"/>
  <c r="I32" i="29"/>
  <c r="AI32" i="29" s="1"/>
  <c r="H32" i="29"/>
  <c r="AH32" i="29" s="1"/>
  <c r="F32" i="29"/>
  <c r="AF32" i="29" s="1"/>
  <c r="D32" i="29"/>
  <c r="BC31" i="29"/>
  <c r="BB31" i="29"/>
  <c r="BB30" i="29" s="1"/>
  <c r="AZ31" i="29"/>
  <c r="AZ30" i="29" s="1"/>
  <c r="AY31" i="29"/>
  <c r="AX31" i="29"/>
  <c r="AX30" i="29" s="1"/>
  <c r="AW31" i="29"/>
  <c r="AV31" i="29"/>
  <c r="AV30" i="29" s="1"/>
  <c r="AU31" i="29"/>
  <c r="AT31" i="29"/>
  <c r="AT30" i="29" s="1"/>
  <c r="AS31" i="29"/>
  <c r="AR31" i="29"/>
  <c r="AR30" i="29" s="1"/>
  <c r="AQ31" i="29"/>
  <c r="AP31" i="29"/>
  <c r="AP30" i="29" s="1"/>
  <c r="AO31" i="29"/>
  <c r="AN31" i="29"/>
  <c r="AN30" i="29" s="1"/>
  <c r="AM31" i="29"/>
  <c r="AL31" i="29"/>
  <c r="AL30" i="29" s="1"/>
  <c r="AK31" i="29"/>
  <c r="AJ31" i="29"/>
  <c r="AJ30" i="29" s="1"/>
  <c r="AI31" i="29"/>
  <c r="AH31" i="29"/>
  <c r="AF31" i="29"/>
  <c r="AA31" i="29"/>
  <c r="BA31" i="29" s="1"/>
  <c r="BA30" i="29" s="1"/>
  <c r="G31" i="29"/>
  <c r="AG31" i="29" s="1"/>
  <c r="BC30" i="29"/>
  <c r="AY30" i="29"/>
  <c r="AW30" i="29"/>
  <c r="AU30" i="29"/>
  <c r="AS30" i="29"/>
  <c r="AQ30" i="29"/>
  <c r="AO30" i="29"/>
  <c r="AO26" i="29" s="1"/>
  <c r="AO25" i="29" s="1"/>
  <c r="AM30" i="29"/>
  <c r="AK30" i="29"/>
  <c r="AK26" i="29" s="1"/>
  <c r="AK25" i="29" s="1"/>
  <c r="AI30" i="29"/>
  <c r="AC30" i="29"/>
  <c r="AB30" i="29"/>
  <c r="Z30" i="29"/>
  <c r="X30" i="29"/>
  <c r="W30" i="29"/>
  <c r="V30" i="29"/>
  <c r="U30" i="29"/>
  <c r="T30" i="29"/>
  <c r="S30" i="29"/>
  <c r="R30" i="29"/>
  <c r="Q30" i="29"/>
  <c r="P30" i="29"/>
  <c r="O30" i="29"/>
  <c r="N30" i="29"/>
  <c r="M30" i="29"/>
  <c r="L30" i="29"/>
  <c r="K30" i="29"/>
  <c r="J30" i="29"/>
  <c r="I30" i="29"/>
  <c r="H30" i="29"/>
  <c r="AH30" i="29" s="1"/>
  <c r="F30" i="29"/>
  <c r="AF30" i="29" s="1"/>
  <c r="D30" i="29"/>
  <c r="BC29" i="29"/>
  <c r="BB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F29" i="29"/>
  <c r="AA29" i="29"/>
  <c r="BA29" i="29" s="1"/>
  <c r="G29" i="29"/>
  <c r="AG29" i="29" s="1"/>
  <c r="BC28" i="29"/>
  <c r="BB28" i="29"/>
  <c r="BB27" i="29" s="1"/>
  <c r="AZ28" i="29"/>
  <c r="AZ27" i="29" s="1"/>
  <c r="AY28" i="29"/>
  <c r="AX28" i="29"/>
  <c r="AX27" i="29" s="1"/>
  <c r="AW28" i="29"/>
  <c r="AV28" i="29"/>
  <c r="AV27" i="29" s="1"/>
  <c r="AU28" i="29"/>
  <c r="AT28" i="29"/>
  <c r="AT27" i="29" s="1"/>
  <c r="AS28" i="29"/>
  <c r="AR28" i="29"/>
  <c r="AR27" i="29" s="1"/>
  <c r="AQ28" i="29"/>
  <c r="AP28" i="29"/>
  <c r="AO28" i="29"/>
  <c r="AN28" i="29"/>
  <c r="AM28" i="29"/>
  <c r="AL28" i="29"/>
  <c r="AK28" i="29"/>
  <c r="AJ28" i="29"/>
  <c r="AI28" i="29"/>
  <c r="AH28" i="29"/>
  <c r="AF28" i="29"/>
  <c r="BA28" i="29"/>
  <c r="G28" i="29"/>
  <c r="AG28" i="29" s="1"/>
  <c r="BC27" i="29"/>
  <c r="AY27" i="29"/>
  <c r="AW27" i="29"/>
  <c r="AW26" i="29" s="1"/>
  <c r="AW25" i="29" s="1"/>
  <c r="AU27" i="29"/>
  <c r="AS27" i="29"/>
  <c r="AS26" i="29" s="1"/>
  <c r="AS25" i="29" s="1"/>
  <c r="AQ27" i="29"/>
  <c r="AP27" i="29"/>
  <c r="AO27" i="29"/>
  <c r="AN27" i="29"/>
  <c r="AM27" i="29"/>
  <c r="AL27" i="29"/>
  <c r="AK27" i="29"/>
  <c r="AJ27" i="29"/>
  <c r="AC27" i="29"/>
  <c r="AB27" i="29"/>
  <c r="Z27" i="29"/>
  <c r="X27" i="29"/>
  <c r="W27" i="29"/>
  <c r="V27" i="29"/>
  <c r="U27" i="29"/>
  <c r="T27" i="29"/>
  <c r="S27" i="29"/>
  <c r="R27" i="29"/>
  <c r="Q27" i="29"/>
  <c r="P27" i="29"/>
  <c r="O27" i="29"/>
  <c r="N27" i="29"/>
  <c r="M27" i="29"/>
  <c r="L27" i="29"/>
  <c r="K27" i="29"/>
  <c r="J27" i="29"/>
  <c r="I27" i="29"/>
  <c r="AI27" i="29" s="1"/>
  <c r="H27" i="29"/>
  <c r="AH27" i="29" s="1"/>
  <c r="F27" i="29"/>
  <c r="AF27" i="29" s="1"/>
  <c r="D27" i="29"/>
  <c r="BC26" i="29"/>
  <c r="AU26" i="29"/>
  <c r="AQ26" i="29"/>
  <c r="AM26" i="29"/>
  <c r="AL26" i="29"/>
  <c r="AJ26" i="29"/>
  <c r="AF26" i="29"/>
  <c r="AC26" i="29"/>
  <c r="AB26" i="29"/>
  <c r="AB25" i="29" s="1"/>
  <c r="Z26" i="29"/>
  <c r="X26" i="29"/>
  <c r="W26" i="29"/>
  <c r="V26" i="29"/>
  <c r="U26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AI26" i="29" s="1"/>
  <c r="H26" i="29"/>
  <c r="AH26" i="29" s="1"/>
  <c r="F26" i="29"/>
  <c r="D26" i="29"/>
  <c r="D25" i="29" s="1"/>
  <c r="BC25" i="29"/>
  <c r="BB25" i="29"/>
  <c r="BB21" i="29" s="1"/>
  <c r="BB20" i="29" s="1"/>
  <c r="AZ25" i="29"/>
  <c r="AX25" i="29"/>
  <c r="AX21" i="29" s="1"/>
  <c r="AX20" i="29" s="1"/>
  <c r="AV25" i="29"/>
  <c r="AU25" i="29"/>
  <c r="AT25" i="29"/>
  <c r="AR25" i="29"/>
  <c r="AR24" i="29" s="1"/>
  <c r="AQ25" i="29"/>
  <c r="AP25" i="29"/>
  <c r="AP21" i="29" s="1"/>
  <c r="AP20" i="29" s="1"/>
  <c r="AN25" i="29"/>
  <c r="AM25" i="29"/>
  <c r="AL25" i="29"/>
  <c r="AJ25" i="29"/>
  <c r="AJ24" i="29" s="1"/>
  <c r="AF25" i="29"/>
  <c r="AC25" i="29"/>
  <c r="Z25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K25" i="29"/>
  <c r="J25" i="29"/>
  <c r="I25" i="29"/>
  <c r="AI25" i="29" s="1"/>
  <c r="H25" i="29"/>
  <c r="AH25" i="29" s="1"/>
  <c r="F25" i="29"/>
  <c r="BB24" i="29"/>
  <c r="AX24" i="29"/>
  <c r="AV24" i="29"/>
  <c r="AT24" i="29"/>
  <c r="AP24" i="29"/>
  <c r="AN24" i="29"/>
  <c r="AL24" i="29"/>
  <c r="X24" i="29"/>
  <c r="V24" i="29"/>
  <c r="T24" i="29"/>
  <c r="R24" i="29"/>
  <c r="P24" i="29"/>
  <c r="N24" i="29"/>
  <c r="L24" i="29"/>
  <c r="J24" i="29"/>
  <c r="H24" i="29"/>
  <c r="AH24" i="29" s="1"/>
  <c r="AF24" i="29"/>
  <c r="BB23" i="29"/>
  <c r="AZ23" i="29"/>
  <c r="AX23" i="29"/>
  <c r="AV23" i="29"/>
  <c r="AT23" i="29"/>
  <c r="AR23" i="29"/>
  <c r="AP23" i="29"/>
  <c r="AN23" i="29"/>
  <c r="AL23" i="29"/>
  <c r="AJ23" i="29"/>
  <c r="AB23" i="29"/>
  <c r="Z23" i="29"/>
  <c r="X23" i="29"/>
  <c r="V23" i="29"/>
  <c r="T23" i="29"/>
  <c r="R23" i="29"/>
  <c r="P23" i="29"/>
  <c r="N23" i="29"/>
  <c r="L23" i="29"/>
  <c r="J23" i="29"/>
  <c r="H23" i="29"/>
  <c r="AH23" i="29" s="1"/>
  <c r="F23" i="29"/>
  <c r="AF23" i="29" s="1"/>
  <c r="D23" i="29"/>
  <c r="BB22" i="29"/>
  <c r="AX22" i="29"/>
  <c r="AV22" i="29"/>
  <c r="AT22" i="29"/>
  <c r="AR22" i="29"/>
  <c r="AP22" i="29"/>
  <c r="AN22" i="29"/>
  <c r="AL22" i="29"/>
  <c r="AJ22" i="29"/>
  <c r="AC22" i="29"/>
  <c r="AB22" i="29"/>
  <c r="Z22" i="29"/>
  <c r="Z20" i="29" s="1"/>
  <c r="X22" i="29"/>
  <c r="W22" i="29"/>
  <c r="V22" i="29"/>
  <c r="U22" i="29"/>
  <c r="T22" i="29"/>
  <c r="S22" i="29"/>
  <c r="R22" i="29"/>
  <c r="Q22" i="29"/>
  <c r="P22" i="29"/>
  <c r="O22" i="29"/>
  <c r="N22" i="29"/>
  <c r="M22" i="29"/>
  <c r="L22" i="29"/>
  <c r="K22" i="29"/>
  <c r="J22" i="29"/>
  <c r="I22" i="29"/>
  <c r="AI22" i="29" s="1"/>
  <c r="H22" i="29"/>
  <c r="AH22" i="29" s="1"/>
  <c r="AG22" i="29"/>
  <c r="AF22" i="29"/>
  <c r="D22" i="29"/>
  <c r="BC21" i="29"/>
  <c r="AV21" i="29"/>
  <c r="AU21" i="29"/>
  <c r="AT21" i="29"/>
  <c r="AT20" i="29" s="1"/>
  <c r="AQ21" i="29"/>
  <c r="AN21" i="29"/>
  <c r="AM21" i="29"/>
  <c r="AL21" i="29"/>
  <c r="AL20" i="29" s="1"/>
  <c r="AC21" i="29"/>
  <c r="Z21" i="29"/>
  <c r="X21" i="29"/>
  <c r="W21" i="29"/>
  <c r="V21" i="29"/>
  <c r="V20" i="29" s="1"/>
  <c r="U21" i="29"/>
  <c r="T21" i="29"/>
  <c r="S21" i="29"/>
  <c r="R21" i="29"/>
  <c r="R20" i="29" s="1"/>
  <c r="Q21" i="29"/>
  <c r="P21" i="29"/>
  <c r="O21" i="29"/>
  <c r="N21" i="29"/>
  <c r="N20" i="29" s="1"/>
  <c r="M21" i="29"/>
  <c r="L21" i="29"/>
  <c r="K21" i="29"/>
  <c r="J21" i="29"/>
  <c r="J20" i="29" s="1"/>
  <c r="I21" i="29"/>
  <c r="AI21" i="29" s="1"/>
  <c r="H21" i="29"/>
  <c r="AH21" i="29" s="1"/>
  <c r="AF21" i="29"/>
  <c r="AV20" i="29"/>
  <c r="AN20" i="29"/>
  <c r="X20" i="29"/>
  <c r="T20" i="29"/>
  <c r="P20" i="29"/>
  <c r="L20" i="29"/>
  <c r="H20" i="29"/>
  <c r="AH20" i="29" s="1"/>
  <c r="C19" i="29"/>
  <c r="AB21" i="29" l="1"/>
  <c r="AB24" i="29"/>
  <c r="AB20" i="29"/>
  <c r="BA49" i="29"/>
  <c r="BA23" i="29" s="1"/>
  <c r="AY49" i="29"/>
  <c r="AY23" i="29" s="1"/>
  <c r="AY37" i="29"/>
  <c r="AY26" i="29"/>
  <c r="AY25" i="29" s="1"/>
  <c r="AY21" i="29" s="1"/>
  <c r="AA30" i="29"/>
  <c r="BA27" i="29"/>
  <c r="BA26" i="29" s="1"/>
  <c r="BA25" i="29" s="1"/>
  <c r="G30" i="29"/>
  <c r="AG30" i="29" s="1"/>
  <c r="G27" i="29"/>
  <c r="D24" i="29"/>
  <c r="D21" i="29"/>
  <c r="D20" i="29" s="1"/>
  <c r="AS24" i="29"/>
  <c r="AS21" i="29"/>
  <c r="AS20" i="29" s="1"/>
  <c r="AW24" i="29"/>
  <c r="AW21" i="29"/>
  <c r="AW20" i="29" s="1"/>
  <c r="AF20" i="29"/>
  <c r="AJ21" i="29"/>
  <c r="AJ20" i="29" s="1"/>
  <c r="AR21" i="29"/>
  <c r="AR20" i="29" s="1"/>
  <c r="AZ21" i="29"/>
  <c r="AK24" i="29"/>
  <c r="AK21" i="29"/>
  <c r="AK20" i="29" s="1"/>
  <c r="AO24" i="29"/>
  <c r="AO21" i="29"/>
  <c r="AO20" i="29" s="1"/>
  <c r="AZ39" i="29"/>
  <c r="AZ37" i="29" s="1"/>
  <c r="AZ22" i="29" s="1"/>
  <c r="AI49" i="29"/>
  <c r="AM22" i="29"/>
  <c r="AM20" i="29" s="1"/>
  <c r="AQ22" i="29"/>
  <c r="AQ20" i="29" s="1"/>
  <c r="AU22" i="29"/>
  <c r="AU20" i="29" s="1"/>
  <c r="BC22" i="29"/>
  <c r="BC20" i="29" s="1"/>
  <c r="I23" i="29"/>
  <c r="K23" i="29"/>
  <c r="K20" i="29" s="1"/>
  <c r="M23" i="29"/>
  <c r="M20" i="29" s="1"/>
  <c r="O23" i="29"/>
  <c r="O20" i="29" s="1"/>
  <c r="Q23" i="29"/>
  <c r="Q20" i="29" s="1"/>
  <c r="S23" i="29"/>
  <c r="S20" i="29" s="1"/>
  <c r="U23" i="29"/>
  <c r="U20" i="29" s="1"/>
  <c r="W23" i="29"/>
  <c r="W20" i="29" s="1"/>
  <c r="AC23" i="29"/>
  <c r="AG33" i="29"/>
  <c r="BA24" i="29" l="1"/>
  <c r="BA21" i="29"/>
  <c r="BA20" i="29" s="1"/>
  <c r="AY24" i="29"/>
  <c r="AY22" i="29"/>
  <c r="AY20" i="29" s="1"/>
  <c r="AG27" i="29"/>
  <c r="G26" i="29"/>
  <c r="AG23" i="29"/>
  <c r="AZ24" i="29"/>
  <c r="AI23" i="29"/>
  <c r="I20" i="29"/>
  <c r="AI20" i="29" s="1"/>
  <c r="AZ20" i="29"/>
  <c r="AG26" i="29" l="1"/>
  <c r="D20" i="26"/>
  <c r="J50" i="25"/>
  <c r="J49" i="25"/>
  <c r="F49" i="25"/>
  <c r="AH24" i="25"/>
  <c r="J48" i="25"/>
  <c r="J47" i="25" s="1"/>
  <c r="F48" i="25"/>
  <c r="F47" i="25" s="1"/>
  <c r="F24" i="25" s="1"/>
  <c r="H24" i="25"/>
  <c r="J46" i="25"/>
  <c r="F46" i="25"/>
  <c r="J45" i="25"/>
  <c r="F45" i="25"/>
  <c r="J44" i="25"/>
  <c r="F44" i="25"/>
  <c r="J43" i="25"/>
  <c r="F43" i="25"/>
  <c r="J42" i="25"/>
  <c r="F42" i="25"/>
  <c r="AL35" i="25"/>
  <c r="AH35" i="25"/>
  <c r="AH23" i="25" s="1"/>
  <c r="AU37" i="25"/>
  <c r="J37" i="25"/>
  <c r="F37" i="25"/>
  <c r="AU36" i="25"/>
  <c r="AU35" i="25" s="1"/>
  <c r="L36" i="25"/>
  <c r="L35" i="25" s="1"/>
  <c r="L23" i="25" s="1"/>
  <c r="J36" i="25"/>
  <c r="F36" i="25"/>
  <c r="BN35" i="25"/>
  <c r="BM35" i="25"/>
  <c r="BL35" i="25"/>
  <c r="BK35" i="25"/>
  <c r="BJ35" i="25"/>
  <c r="BI35" i="25"/>
  <c r="BH35" i="25"/>
  <c r="BG35" i="25"/>
  <c r="BF35" i="25"/>
  <c r="BE35" i="25"/>
  <c r="BD35" i="25"/>
  <c r="BC35" i="25"/>
  <c r="BB35" i="25"/>
  <c r="BA35" i="25"/>
  <c r="AZ35" i="25"/>
  <c r="AY35" i="25"/>
  <c r="AX35" i="25"/>
  <c r="AW35" i="25"/>
  <c r="AV35" i="25"/>
  <c r="AM35" i="25"/>
  <c r="AM23" i="25" s="1"/>
  <c r="AK35" i="25"/>
  <c r="AK23" i="25" s="1"/>
  <c r="AJ35" i="25"/>
  <c r="AI35" i="25"/>
  <c r="AI23" i="25" s="1"/>
  <c r="AG35" i="25"/>
  <c r="AG23" i="25" s="1"/>
  <c r="AF35" i="25"/>
  <c r="AE35" i="25"/>
  <c r="AE23" i="25" s="1"/>
  <c r="AD35" i="25"/>
  <c r="AC35" i="25"/>
  <c r="AC23" i="25" s="1"/>
  <c r="AB35" i="25"/>
  <c r="AA35" i="25"/>
  <c r="AA23" i="25" s="1"/>
  <c r="Z35" i="25"/>
  <c r="Y35" i="25"/>
  <c r="Y23" i="25" s="1"/>
  <c r="X35" i="25"/>
  <c r="W35" i="25"/>
  <c r="W23" i="25" s="1"/>
  <c r="V35" i="25"/>
  <c r="U35" i="25"/>
  <c r="U23" i="25" s="1"/>
  <c r="T35" i="25"/>
  <c r="S35" i="25"/>
  <c r="S23" i="25" s="1"/>
  <c r="R35" i="25"/>
  <c r="Q35" i="25"/>
  <c r="Q23" i="25" s="1"/>
  <c r="P35" i="25"/>
  <c r="O35" i="25"/>
  <c r="O23" i="25" s="1"/>
  <c r="N35" i="25"/>
  <c r="M35" i="25"/>
  <c r="M23" i="25" s="1"/>
  <c r="K35" i="25"/>
  <c r="K23" i="25" s="1"/>
  <c r="I35" i="25"/>
  <c r="I23" i="25" s="1"/>
  <c r="H35" i="25"/>
  <c r="H23" i="25" s="1"/>
  <c r="G35" i="25"/>
  <c r="G23" i="25" s="1"/>
  <c r="E35" i="25"/>
  <c r="E23" i="25" s="1"/>
  <c r="AL34" i="25"/>
  <c r="AL33" i="25" s="1"/>
  <c r="AL27" i="25" s="1"/>
  <c r="AL26" i="25" s="1"/>
  <c r="AL22" i="25" s="1"/>
  <c r="AH34" i="25"/>
  <c r="AH33" i="25" s="1"/>
  <c r="J34" i="25"/>
  <c r="F34" i="25"/>
  <c r="F33" i="25" s="1"/>
  <c r="BN33" i="25"/>
  <c r="BM33" i="25"/>
  <c r="BL33" i="25"/>
  <c r="BK33" i="25"/>
  <c r="BJ33" i="25"/>
  <c r="BI33" i="25"/>
  <c r="BH33" i="25"/>
  <c r="BG33" i="25"/>
  <c r="BF33" i="25"/>
  <c r="BE33" i="25"/>
  <c r="BD33" i="25"/>
  <c r="BC33" i="25"/>
  <c r="BB33" i="25"/>
  <c r="BA33" i="25"/>
  <c r="AZ33" i="25"/>
  <c r="AY33" i="25"/>
  <c r="AX33" i="25"/>
  <c r="AW33" i="25"/>
  <c r="AV33" i="25"/>
  <c r="AU33" i="25"/>
  <c r="AM33" i="25"/>
  <c r="AK33" i="25"/>
  <c r="AJ33" i="25"/>
  <c r="AI33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E33" i="25"/>
  <c r="AL32" i="25"/>
  <c r="AH32" i="25"/>
  <c r="AH31" i="25" s="1"/>
  <c r="J32" i="25"/>
  <c r="F32" i="25"/>
  <c r="F31" i="25" s="1"/>
  <c r="BN31" i="25"/>
  <c r="BM31" i="25"/>
  <c r="BL31" i="25"/>
  <c r="BK31" i="25"/>
  <c r="BJ31" i="25"/>
  <c r="BI31" i="25"/>
  <c r="BH31" i="25"/>
  <c r="BG31" i="25"/>
  <c r="BF31" i="25"/>
  <c r="BE31" i="25"/>
  <c r="BD31" i="25"/>
  <c r="BC31" i="25"/>
  <c r="BB31" i="25"/>
  <c r="BA31" i="25"/>
  <c r="AZ31" i="25"/>
  <c r="AY31" i="25"/>
  <c r="AX31" i="25"/>
  <c r="AW31" i="25"/>
  <c r="AV31" i="25"/>
  <c r="AU31" i="25"/>
  <c r="AM31" i="25"/>
  <c r="AL31" i="25"/>
  <c r="AK31" i="25"/>
  <c r="AJ31" i="25"/>
  <c r="AI31" i="25"/>
  <c r="AG31" i="25"/>
  <c r="AF31" i="25"/>
  <c r="AF27" i="25" s="1"/>
  <c r="AF26" i="25" s="1"/>
  <c r="AF25" i="25" s="1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E31" i="25"/>
  <c r="AL30" i="25"/>
  <c r="AH30" i="25"/>
  <c r="J30" i="25"/>
  <c r="F30" i="25"/>
  <c r="AL29" i="25"/>
  <c r="AH29" i="25"/>
  <c r="AH28" i="25" s="1"/>
  <c r="J29" i="25"/>
  <c r="F29" i="25"/>
  <c r="F28" i="25" s="1"/>
  <c r="BN28" i="25"/>
  <c r="BN27" i="25" s="1"/>
  <c r="BN26" i="25" s="1"/>
  <c r="BM28" i="25"/>
  <c r="BL28" i="25"/>
  <c r="BL27" i="25" s="1"/>
  <c r="BL26" i="25" s="1"/>
  <c r="BK28" i="25"/>
  <c r="BJ28" i="25"/>
  <c r="BJ27" i="25" s="1"/>
  <c r="BJ26" i="25" s="1"/>
  <c r="BI28" i="25"/>
  <c r="BH28" i="25"/>
  <c r="BH27" i="25" s="1"/>
  <c r="BH26" i="25" s="1"/>
  <c r="BG28" i="25"/>
  <c r="BF28" i="25"/>
  <c r="BF27" i="25" s="1"/>
  <c r="BF26" i="25" s="1"/>
  <c r="BE28" i="25"/>
  <c r="BD28" i="25"/>
  <c r="BD27" i="25" s="1"/>
  <c r="BD26" i="25" s="1"/>
  <c r="BC28" i="25"/>
  <c r="BB28" i="25"/>
  <c r="BB27" i="25" s="1"/>
  <c r="BB26" i="25" s="1"/>
  <c r="BA28" i="25"/>
  <c r="AZ28" i="25"/>
  <c r="AZ27" i="25" s="1"/>
  <c r="AZ26" i="25" s="1"/>
  <c r="AY28" i="25"/>
  <c r="AX28" i="25"/>
  <c r="AX27" i="25" s="1"/>
  <c r="AX26" i="25" s="1"/>
  <c r="AW28" i="25"/>
  <c r="AV28" i="25"/>
  <c r="AV27" i="25" s="1"/>
  <c r="AV26" i="25" s="1"/>
  <c r="AU28" i="25"/>
  <c r="AM28" i="25"/>
  <c r="AL28" i="25"/>
  <c r="AK28" i="25"/>
  <c r="AK27" i="25" s="1"/>
  <c r="AK26" i="25" s="1"/>
  <c r="AK22" i="25" s="1"/>
  <c r="AJ28" i="25"/>
  <c r="AI28" i="25"/>
  <c r="AI27" i="25" s="1"/>
  <c r="AI26" i="25" s="1"/>
  <c r="AI22" i="25" s="1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E28" i="25"/>
  <c r="E27" i="25" s="1"/>
  <c r="E26" i="25" s="1"/>
  <c r="E22" i="25" s="1"/>
  <c r="BM27" i="25"/>
  <c r="BM26" i="25" s="1"/>
  <c r="BK27" i="25"/>
  <c r="BI27" i="25"/>
  <c r="BI26" i="25" s="1"/>
  <c r="BG27" i="25"/>
  <c r="BE27" i="25"/>
  <c r="BE26" i="25" s="1"/>
  <c r="BC27" i="25"/>
  <c r="BA27" i="25"/>
  <c r="BA26" i="25" s="1"/>
  <c r="AY27" i="25"/>
  <c r="AW27" i="25"/>
  <c r="AW26" i="25" s="1"/>
  <c r="AU27" i="25"/>
  <c r="AJ27" i="25"/>
  <c r="AJ26" i="25" s="1"/>
  <c r="AJ25" i="25" s="1"/>
  <c r="AG27" i="25"/>
  <c r="AG26" i="25" s="1"/>
  <c r="AG22" i="25" s="1"/>
  <c r="AE27" i="25"/>
  <c r="AE26" i="25" s="1"/>
  <c r="AE22" i="25" s="1"/>
  <c r="AD27" i="25"/>
  <c r="AD26" i="25" s="1"/>
  <c r="AC27" i="25"/>
  <c r="AC26" i="25" s="1"/>
  <c r="AC22" i="25" s="1"/>
  <c r="AB27" i="25"/>
  <c r="AA27" i="25"/>
  <c r="AA26" i="25" s="1"/>
  <c r="AA22" i="25" s="1"/>
  <c r="Z27" i="25"/>
  <c r="Z26" i="25" s="1"/>
  <c r="Y27" i="25"/>
  <c r="Y26" i="25" s="1"/>
  <c r="Y22" i="25" s="1"/>
  <c r="X27" i="25"/>
  <c r="W27" i="25"/>
  <c r="W26" i="25" s="1"/>
  <c r="W22" i="25" s="1"/>
  <c r="V27" i="25"/>
  <c r="V26" i="25" s="1"/>
  <c r="U27" i="25"/>
  <c r="U26" i="25" s="1"/>
  <c r="U22" i="25" s="1"/>
  <c r="T27" i="25"/>
  <c r="S27" i="25"/>
  <c r="S26" i="25" s="1"/>
  <c r="S22" i="25" s="1"/>
  <c r="R27" i="25"/>
  <c r="R26" i="25" s="1"/>
  <c r="Q27" i="25"/>
  <c r="Q26" i="25" s="1"/>
  <c r="Q22" i="25" s="1"/>
  <c r="P27" i="25"/>
  <c r="O27" i="25"/>
  <c r="O26" i="25" s="1"/>
  <c r="O22" i="25" s="1"/>
  <c r="N27" i="25"/>
  <c r="N26" i="25" s="1"/>
  <c r="M27" i="25"/>
  <c r="M26" i="25" s="1"/>
  <c r="M22" i="25" s="1"/>
  <c r="L27" i="25"/>
  <c r="K27" i="25"/>
  <c r="K26" i="25" s="1"/>
  <c r="K22" i="25" s="1"/>
  <c r="J27" i="25"/>
  <c r="J26" i="25" s="1"/>
  <c r="J22" i="25" s="1"/>
  <c r="I27" i="25"/>
  <c r="I26" i="25" s="1"/>
  <c r="I22" i="25" s="1"/>
  <c r="H27" i="25"/>
  <c r="G27" i="25"/>
  <c r="G26" i="25" s="1"/>
  <c r="G22" i="25" s="1"/>
  <c r="BK26" i="25"/>
  <c r="BG26" i="25"/>
  <c r="BC26" i="25"/>
  <c r="AY26" i="25"/>
  <c r="AU26" i="25"/>
  <c r="AB26" i="25"/>
  <c r="AB25" i="25" s="1"/>
  <c r="X26" i="25"/>
  <c r="X25" i="25" s="1"/>
  <c r="T26" i="25"/>
  <c r="T25" i="25" s="1"/>
  <c r="P26" i="25"/>
  <c r="P25" i="25" s="1"/>
  <c r="L26" i="25"/>
  <c r="H26" i="25"/>
  <c r="AL24" i="25"/>
  <c r="AJ24" i="25"/>
  <c r="AF24" i="25"/>
  <c r="AD24" i="25"/>
  <c r="AB24" i="25"/>
  <c r="Z24" i="25"/>
  <c r="X24" i="25"/>
  <c r="V24" i="25"/>
  <c r="T24" i="25"/>
  <c r="R24" i="25"/>
  <c r="P24" i="25"/>
  <c r="N24" i="25"/>
  <c r="L24" i="25"/>
  <c r="J24" i="25"/>
  <c r="E24" i="25"/>
  <c r="AJ23" i="25"/>
  <c r="AF23" i="25"/>
  <c r="AD23" i="25"/>
  <c r="AB23" i="25"/>
  <c r="Z23" i="25"/>
  <c r="X23" i="25"/>
  <c r="V23" i="25"/>
  <c r="T23" i="25"/>
  <c r="R23" i="25"/>
  <c r="P23" i="25"/>
  <c r="N23" i="25"/>
  <c r="AG25" i="29" l="1"/>
  <c r="G21" i="29"/>
  <c r="AG24" i="29"/>
  <c r="AM27" i="25"/>
  <c r="AM26" i="25" s="1"/>
  <c r="AM22" i="25" s="1"/>
  <c r="AU23" i="25"/>
  <c r="AU21" i="25" s="1"/>
  <c r="AU25" i="25"/>
  <c r="F35" i="25"/>
  <c r="F23" i="25" s="1"/>
  <c r="J35" i="25"/>
  <c r="J23" i="25" s="1"/>
  <c r="J21" i="25" s="1"/>
  <c r="N22" i="25"/>
  <c r="N25" i="25"/>
  <c r="R22" i="25"/>
  <c r="R25" i="25"/>
  <c r="V22" i="25"/>
  <c r="V25" i="25"/>
  <c r="Z22" i="25"/>
  <c r="Z25" i="25"/>
  <c r="AD22" i="25"/>
  <c r="AD25" i="25"/>
  <c r="E21" i="25"/>
  <c r="J25" i="25"/>
  <c r="AL25" i="25"/>
  <c r="AL23" i="25"/>
  <c r="F27" i="25"/>
  <c r="F26" i="25" s="1"/>
  <c r="AH27" i="25"/>
  <c r="AH26" i="25" s="1"/>
  <c r="H25" i="25"/>
  <c r="L25" i="25"/>
  <c r="N21" i="25"/>
  <c r="R21" i="25"/>
  <c r="V21" i="25"/>
  <c r="Z21" i="25"/>
  <c r="AD21" i="25"/>
  <c r="AL21" i="25"/>
  <c r="E25" i="25"/>
  <c r="H22" i="25"/>
  <c r="H21" i="25" s="1"/>
  <c r="L22" i="25"/>
  <c r="L21" i="25" s="1"/>
  <c r="P22" i="25"/>
  <c r="P21" i="25" s="1"/>
  <c r="T22" i="25"/>
  <c r="T21" i="25" s="1"/>
  <c r="X22" i="25"/>
  <c r="X21" i="25" s="1"/>
  <c r="AB22" i="25"/>
  <c r="AB21" i="25" s="1"/>
  <c r="AF22" i="25"/>
  <c r="AF21" i="25" s="1"/>
  <c r="AJ22" i="25"/>
  <c r="AJ21" i="25" s="1"/>
  <c r="K25" i="25"/>
  <c r="K24" i="25"/>
  <c r="K21" i="25" s="1"/>
  <c r="M25" i="25"/>
  <c r="M24" i="25"/>
  <c r="M21" i="25" s="1"/>
  <c r="O25" i="25"/>
  <c r="O24" i="25"/>
  <c r="O21" i="25" s="1"/>
  <c r="Q25" i="25"/>
  <c r="Q24" i="25"/>
  <c r="Q21" i="25" s="1"/>
  <c r="S25" i="25"/>
  <c r="S24" i="25"/>
  <c r="S21" i="25" s="1"/>
  <c r="U25" i="25"/>
  <c r="U24" i="25"/>
  <c r="U21" i="25" s="1"/>
  <c r="W25" i="25"/>
  <c r="W24" i="25"/>
  <c r="W21" i="25" s="1"/>
  <c r="Y25" i="25"/>
  <c r="Y24" i="25"/>
  <c r="Y21" i="25" s="1"/>
  <c r="AA25" i="25"/>
  <c r="AA24" i="25"/>
  <c r="AA21" i="25" s="1"/>
  <c r="AC25" i="25"/>
  <c r="AC24" i="25"/>
  <c r="AC21" i="25" s="1"/>
  <c r="AE25" i="25"/>
  <c r="AE24" i="25"/>
  <c r="AE21" i="25" s="1"/>
  <c r="AG25" i="25"/>
  <c r="AG24" i="25"/>
  <c r="AG21" i="25" s="1"/>
  <c r="AI25" i="25"/>
  <c r="AI24" i="25"/>
  <c r="AI21" i="25" s="1"/>
  <c r="AK25" i="25"/>
  <c r="AK24" i="25"/>
  <c r="AK21" i="25" s="1"/>
  <c r="G25" i="25"/>
  <c r="G24" i="25"/>
  <c r="G21" i="25" s="1"/>
  <c r="I25" i="25"/>
  <c r="I24" i="25"/>
  <c r="I21" i="25" s="1"/>
  <c r="AM24" i="25"/>
  <c r="AG21" i="29" l="1"/>
  <c r="AG20" i="29"/>
  <c r="AM21" i="25"/>
  <c r="AM25" i="25"/>
  <c r="F22" i="25"/>
  <c r="F21" i="25" s="1"/>
  <c r="F25" i="25"/>
  <c r="AH22" i="25"/>
  <c r="AH21" i="25" s="1"/>
  <c r="AH25" i="25"/>
  <c r="Z27" i="14"/>
  <c r="Z26" i="14" s="1"/>
  <c r="AB27" i="14"/>
  <c r="AB26" i="14" s="1"/>
  <c r="Y28" i="14"/>
  <c r="Y27" i="14" s="1"/>
  <c r="Y26" i="14" s="1"/>
  <c r="Z28" i="14"/>
  <c r="AA28" i="14"/>
  <c r="AA27" i="14" s="1"/>
  <c r="AA26" i="14" s="1"/>
  <c r="AB28" i="14"/>
  <c r="AC28" i="14"/>
  <c r="AC27" i="14" s="1"/>
  <c r="AC26" i="14" s="1"/>
  <c r="Y50" i="14"/>
  <c r="AA24" i="14"/>
  <c r="Z24" i="14"/>
  <c r="AB24" i="14"/>
  <c r="AB21" i="14" s="1"/>
  <c r="AA52" i="23"/>
  <c r="AA48" i="23" s="1"/>
  <c r="AA44" i="23" s="1"/>
  <c r="AA40" i="23" s="1"/>
  <c r="Z52" i="23"/>
  <c r="Y52" i="23"/>
  <c r="Y48" i="23" s="1"/>
  <c r="Y44" i="23" s="1"/>
  <c r="Y40" i="23" s="1"/>
  <c r="Y36" i="23" s="1"/>
  <c r="Y32" i="23" s="1"/>
  <c r="Y28" i="23" s="1"/>
  <c r="Y24" i="23" s="1"/>
  <c r="Y20" i="23" s="1"/>
  <c r="X52" i="23"/>
  <c r="X48" i="23" s="1"/>
  <c r="X44" i="23" s="1"/>
  <c r="X40" i="23" s="1"/>
  <c r="X36" i="23" s="1"/>
  <c r="X32" i="23" s="1"/>
  <c r="X28" i="23" s="1"/>
  <c r="X24" i="23" s="1"/>
  <c r="X20" i="23" s="1"/>
  <c r="W52" i="23"/>
  <c r="W48" i="23" s="1"/>
  <c r="W44" i="23" s="1"/>
  <c r="W40" i="23" s="1"/>
  <c r="W36" i="23" s="1"/>
  <c r="W32" i="23" s="1"/>
  <c r="W28" i="23" s="1"/>
  <c r="W24" i="23" s="1"/>
  <c r="W20" i="23" s="1"/>
  <c r="V52" i="23"/>
  <c r="U52" i="23"/>
  <c r="U48" i="23" s="1"/>
  <c r="U44" i="23" s="1"/>
  <c r="U40" i="23" s="1"/>
  <c r="U36" i="23" s="1"/>
  <c r="U32" i="23" s="1"/>
  <c r="U28" i="23" s="1"/>
  <c r="U24" i="23" s="1"/>
  <c r="U20" i="23" s="1"/>
  <c r="T52" i="23"/>
  <c r="T48" i="23" s="1"/>
  <c r="T44" i="23" s="1"/>
  <c r="T40" i="23" s="1"/>
  <c r="T36" i="23" s="1"/>
  <c r="T32" i="23" s="1"/>
  <c r="T28" i="23" s="1"/>
  <c r="T24" i="23" s="1"/>
  <c r="T20" i="23" s="1"/>
  <c r="R49" i="23"/>
  <c r="R23" i="23" s="1"/>
  <c r="AA51" i="23"/>
  <c r="AA47" i="23" s="1"/>
  <c r="AA43" i="23" s="1"/>
  <c r="AA39" i="23" s="1"/>
  <c r="Z51" i="23"/>
  <c r="Y51" i="23"/>
  <c r="Y47" i="23" s="1"/>
  <c r="Y43" i="23" s="1"/>
  <c r="Y39" i="23" s="1"/>
  <c r="Y35" i="23" s="1"/>
  <c r="Y31" i="23" s="1"/>
  <c r="Y27" i="23" s="1"/>
  <c r="Y23" i="23" s="1"/>
  <c r="X51" i="23"/>
  <c r="X47" i="23" s="1"/>
  <c r="X43" i="23" s="1"/>
  <c r="X39" i="23" s="1"/>
  <c r="X35" i="23" s="1"/>
  <c r="X31" i="23" s="1"/>
  <c r="X27" i="23" s="1"/>
  <c r="X23" i="23" s="1"/>
  <c r="W51" i="23"/>
  <c r="W47" i="23" s="1"/>
  <c r="W43" i="23" s="1"/>
  <c r="W39" i="23" s="1"/>
  <c r="W35" i="23" s="1"/>
  <c r="W31" i="23" s="1"/>
  <c r="W27" i="23" s="1"/>
  <c r="W23" i="23" s="1"/>
  <c r="V51" i="23"/>
  <c r="U51" i="23"/>
  <c r="U47" i="23" s="1"/>
  <c r="U43" i="23" s="1"/>
  <c r="U39" i="23" s="1"/>
  <c r="U35" i="23" s="1"/>
  <c r="U31" i="23" s="1"/>
  <c r="U27" i="23" s="1"/>
  <c r="U23" i="23" s="1"/>
  <c r="T51" i="23"/>
  <c r="T47" i="23" s="1"/>
  <c r="T43" i="23" s="1"/>
  <c r="T39" i="23" s="1"/>
  <c r="T35" i="23" s="1"/>
  <c r="T31" i="23" s="1"/>
  <c r="T27" i="23" s="1"/>
  <c r="T23" i="23" s="1"/>
  <c r="R51" i="23"/>
  <c r="N51" i="23"/>
  <c r="J51" i="23"/>
  <c r="F51" i="23"/>
  <c r="AA50" i="23"/>
  <c r="AA46" i="23" s="1"/>
  <c r="AA42" i="23" s="1"/>
  <c r="AA38" i="23" s="1"/>
  <c r="Z50" i="23"/>
  <c r="Y50" i="23"/>
  <c r="Y46" i="23" s="1"/>
  <c r="Y42" i="23" s="1"/>
  <c r="Y38" i="23" s="1"/>
  <c r="Y34" i="23" s="1"/>
  <c r="Y30" i="23" s="1"/>
  <c r="Y26" i="23" s="1"/>
  <c r="Y22" i="23" s="1"/>
  <c r="X50" i="23"/>
  <c r="X46" i="23" s="1"/>
  <c r="X42" i="23" s="1"/>
  <c r="X38" i="23" s="1"/>
  <c r="X34" i="23" s="1"/>
  <c r="X30" i="23" s="1"/>
  <c r="X26" i="23" s="1"/>
  <c r="X22" i="23" s="1"/>
  <c r="W50" i="23"/>
  <c r="W46" i="23" s="1"/>
  <c r="W42" i="23" s="1"/>
  <c r="W38" i="23" s="1"/>
  <c r="W34" i="23" s="1"/>
  <c r="W30" i="23" s="1"/>
  <c r="W26" i="23" s="1"/>
  <c r="W22" i="23" s="1"/>
  <c r="V50" i="23"/>
  <c r="U50" i="23"/>
  <c r="U46" i="23" s="1"/>
  <c r="U42" i="23" s="1"/>
  <c r="U38" i="23" s="1"/>
  <c r="U34" i="23" s="1"/>
  <c r="U30" i="23" s="1"/>
  <c r="U26" i="23" s="1"/>
  <c r="U22" i="23" s="1"/>
  <c r="T50" i="23"/>
  <c r="T46" i="23" s="1"/>
  <c r="T42" i="23" s="1"/>
  <c r="T38" i="23" s="1"/>
  <c r="T34" i="23" s="1"/>
  <c r="T30" i="23" s="1"/>
  <c r="T26" i="23" s="1"/>
  <c r="T22" i="23" s="1"/>
  <c r="N49" i="23"/>
  <c r="N23" i="23" s="1"/>
  <c r="J50" i="23"/>
  <c r="AA49" i="23"/>
  <c r="Z49" i="23"/>
  <c r="Y49" i="23"/>
  <c r="X49" i="23"/>
  <c r="W49" i="23"/>
  <c r="V49" i="23"/>
  <c r="U49" i="23"/>
  <c r="T49" i="23"/>
  <c r="Z48" i="23"/>
  <c r="V48" i="23"/>
  <c r="R48" i="23"/>
  <c r="N48" i="23"/>
  <c r="J48" i="23"/>
  <c r="F48" i="23"/>
  <c r="Z47" i="23"/>
  <c r="V47" i="23"/>
  <c r="R47" i="23"/>
  <c r="N47" i="23"/>
  <c r="J47" i="23"/>
  <c r="F47" i="23"/>
  <c r="Z46" i="23"/>
  <c r="V46" i="23"/>
  <c r="V42" i="23" s="1"/>
  <c r="V38" i="23" s="1"/>
  <c r="V34" i="23" s="1"/>
  <c r="V30" i="23" s="1"/>
  <c r="V26" i="23" s="1"/>
  <c r="V22" i="23" s="1"/>
  <c r="R46" i="23"/>
  <c r="N46" i="23"/>
  <c r="J46" i="23"/>
  <c r="F46" i="23"/>
  <c r="AA45" i="23"/>
  <c r="Z45" i="23"/>
  <c r="Z41" i="23" s="1"/>
  <c r="Z37" i="23" s="1"/>
  <c r="Z33" i="23" s="1"/>
  <c r="Z29" i="23" s="1"/>
  <c r="Z25" i="23" s="1"/>
  <c r="Z21" i="23" s="1"/>
  <c r="Y45" i="23"/>
  <c r="Y41" i="23" s="1"/>
  <c r="Y37" i="23" s="1"/>
  <c r="Y33" i="23" s="1"/>
  <c r="Y29" i="23" s="1"/>
  <c r="Y25" i="23" s="1"/>
  <c r="Y21" i="23" s="1"/>
  <c r="X45" i="23"/>
  <c r="X41" i="23" s="1"/>
  <c r="X37" i="23" s="1"/>
  <c r="X33" i="23" s="1"/>
  <c r="X29" i="23" s="1"/>
  <c r="X25" i="23" s="1"/>
  <c r="X21" i="23" s="1"/>
  <c r="W45" i="23"/>
  <c r="V45" i="23"/>
  <c r="V41" i="23" s="1"/>
  <c r="V37" i="23" s="1"/>
  <c r="V33" i="23" s="1"/>
  <c r="V29" i="23" s="1"/>
  <c r="V25" i="23" s="1"/>
  <c r="V21" i="23" s="1"/>
  <c r="U45" i="23"/>
  <c r="U41" i="23" s="1"/>
  <c r="U37" i="23" s="1"/>
  <c r="U33" i="23" s="1"/>
  <c r="U29" i="23" s="1"/>
  <c r="U25" i="23" s="1"/>
  <c r="U21" i="23" s="1"/>
  <c r="T45" i="23"/>
  <c r="T41" i="23" s="1"/>
  <c r="T37" i="23" s="1"/>
  <c r="T33" i="23" s="1"/>
  <c r="T29" i="23" s="1"/>
  <c r="T25" i="23" s="1"/>
  <c r="T21" i="23" s="1"/>
  <c r="R45" i="23"/>
  <c r="N45" i="23"/>
  <c r="J45" i="23"/>
  <c r="F45" i="23"/>
  <c r="Z44" i="23"/>
  <c r="Z40" i="23" s="1"/>
  <c r="Z36" i="23" s="1"/>
  <c r="Z32" i="23" s="1"/>
  <c r="Z28" i="23" s="1"/>
  <c r="Z24" i="23" s="1"/>
  <c r="Z20" i="23" s="1"/>
  <c r="V44" i="23"/>
  <c r="V40" i="23" s="1"/>
  <c r="V36" i="23" s="1"/>
  <c r="V32" i="23" s="1"/>
  <c r="V28" i="23" s="1"/>
  <c r="V24" i="23" s="1"/>
  <c r="V20" i="23" s="1"/>
  <c r="R44" i="23"/>
  <c r="N44" i="23"/>
  <c r="J44" i="23"/>
  <c r="F44" i="23"/>
  <c r="Z43" i="23"/>
  <c r="Z39" i="23" s="1"/>
  <c r="Z35" i="23" s="1"/>
  <c r="Z31" i="23" s="1"/>
  <c r="Z27" i="23" s="1"/>
  <c r="Z23" i="23" s="1"/>
  <c r="V43" i="23"/>
  <c r="V39" i="23" s="1"/>
  <c r="V35" i="23" s="1"/>
  <c r="V31" i="23" s="1"/>
  <c r="V27" i="23" s="1"/>
  <c r="V23" i="23" s="1"/>
  <c r="R43" i="23"/>
  <c r="N43" i="23"/>
  <c r="J43" i="23"/>
  <c r="F43" i="23"/>
  <c r="Z42" i="23"/>
  <c r="Z38" i="23" s="1"/>
  <c r="Z34" i="23" s="1"/>
  <c r="Z30" i="23" s="1"/>
  <c r="Z26" i="23" s="1"/>
  <c r="Z22" i="23" s="1"/>
  <c r="AA41" i="23"/>
  <c r="AA37" i="23" s="1"/>
  <c r="AA33" i="23" s="1"/>
  <c r="AA29" i="23" s="1"/>
  <c r="AA25" i="23" s="1"/>
  <c r="AA21" i="23" s="1"/>
  <c r="W41" i="23"/>
  <c r="W37" i="23" s="1"/>
  <c r="W33" i="23" s="1"/>
  <c r="W29" i="23" s="1"/>
  <c r="R41" i="23"/>
  <c r="N41" i="23"/>
  <c r="N37" i="23"/>
  <c r="R39" i="23"/>
  <c r="N39" i="23"/>
  <c r="J39" i="23"/>
  <c r="F39" i="23"/>
  <c r="R38" i="23"/>
  <c r="N38" i="23"/>
  <c r="J38" i="23"/>
  <c r="F38" i="23"/>
  <c r="S37" i="23"/>
  <c r="R37" i="23"/>
  <c r="R22" i="23" s="1"/>
  <c r="Q37" i="23"/>
  <c r="P37" i="23"/>
  <c r="P24" i="23" s="1"/>
  <c r="O37" i="23"/>
  <c r="O22" i="23" s="1"/>
  <c r="M37" i="23"/>
  <c r="M24" i="23" s="1"/>
  <c r="K37" i="23"/>
  <c r="K24" i="23" s="1"/>
  <c r="J37" i="23"/>
  <c r="I37" i="23"/>
  <c r="I24" i="23" s="1"/>
  <c r="H37" i="23"/>
  <c r="G37" i="23"/>
  <c r="G24" i="23" s="1"/>
  <c r="E37" i="23"/>
  <c r="E24" i="23" s="1"/>
  <c r="R33" i="23"/>
  <c r="N33" i="23"/>
  <c r="J33" i="23"/>
  <c r="F33" i="23"/>
  <c r="AA32" i="23"/>
  <c r="R32" i="23"/>
  <c r="N32" i="23"/>
  <c r="J32" i="23"/>
  <c r="F32" i="23"/>
  <c r="AA31" i="23"/>
  <c r="R31" i="23"/>
  <c r="N31" i="23"/>
  <c r="J31" i="23"/>
  <c r="F31" i="23"/>
  <c r="AA30" i="23"/>
  <c r="R30" i="23"/>
  <c r="N30" i="23"/>
  <c r="J30" i="23"/>
  <c r="F30" i="23"/>
  <c r="R29" i="23"/>
  <c r="N29" i="23"/>
  <c r="J29" i="23"/>
  <c r="F29" i="23"/>
  <c r="AA28" i="23"/>
  <c r="R28" i="23"/>
  <c r="N28" i="23"/>
  <c r="J28" i="23"/>
  <c r="F28" i="23"/>
  <c r="AA27" i="23"/>
  <c r="R27" i="23"/>
  <c r="N27" i="23"/>
  <c r="J27" i="23"/>
  <c r="F27" i="23"/>
  <c r="AA26" i="23"/>
  <c r="S21" i="23"/>
  <c r="R26" i="23"/>
  <c r="Q26" i="23"/>
  <c r="P26" i="23"/>
  <c r="O26" i="23"/>
  <c r="N26" i="23"/>
  <c r="M26" i="23"/>
  <c r="K26" i="23"/>
  <c r="J26" i="23"/>
  <c r="I26" i="23"/>
  <c r="H26" i="23"/>
  <c r="G26" i="23"/>
  <c r="F26" i="23"/>
  <c r="E26" i="23"/>
  <c r="W25" i="23"/>
  <c r="W21" i="23" s="1"/>
  <c r="R25" i="23"/>
  <c r="Q25" i="23"/>
  <c r="P25" i="23"/>
  <c r="O25" i="23"/>
  <c r="N25" i="23"/>
  <c r="M25" i="23"/>
  <c r="K25" i="23"/>
  <c r="J25" i="23"/>
  <c r="I25" i="23"/>
  <c r="H25" i="23"/>
  <c r="G25" i="23"/>
  <c r="F25" i="23"/>
  <c r="E25" i="23"/>
  <c r="AA24" i="23"/>
  <c r="Q24" i="23"/>
  <c r="H24" i="23"/>
  <c r="AA23" i="23"/>
  <c r="S23" i="23"/>
  <c r="Q23" i="23"/>
  <c r="Q20" i="23" s="1"/>
  <c r="P23" i="23"/>
  <c r="O23" i="23"/>
  <c r="M23" i="23"/>
  <c r="K23" i="23"/>
  <c r="I23" i="23"/>
  <c r="H23" i="23"/>
  <c r="G23" i="23"/>
  <c r="E23" i="23"/>
  <c r="AA22" i="23"/>
  <c r="Q22" i="23"/>
  <c r="J22" i="23"/>
  <c r="H22" i="23"/>
  <c r="G22" i="23"/>
  <c r="R21" i="23"/>
  <c r="Q21" i="23"/>
  <c r="P21" i="23"/>
  <c r="O21" i="23"/>
  <c r="N21" i="23"/>
  <c r="M21" i="23"/>
  <c r="K21" i="23"/>
  <c r="J21" i="23"/>
  <c r="I21" i="23"/>
  <c r="H21" i="23"/>
  <c r="G21" i="23"/>
  <c r="F21" i="23"/>
  <c r="E21" i="23"/>
  <c r="AA20" i="23"/>
  <c r="D19" i="23"/>
  <c r="E19" i="23" s="1"/>
  <c r="F19" i="23" s="1"/>
  <c r="G19" i="23" s="1"/>
  <c r="H19" i="23" s="1"/>
  <c r="I19" i="23" s="1"/>
  <c r="J19" i="23" s="1"/>
  <c r="K19" i="23" s="1"/>
  <c r="L19" i="23" s="1"/>
  <c r="M19" i="23" s="1"/>
  <c r="N19" i="23" s="1"/>
  <c r="O19" i="23" s="1"/>
  <c r="P19" i="23" s="1"/>
  <c r="Q19" i="23" s="1"/>
  <c r="R19" i="23" s="1"/>
  <c r="S19" i="23" s="1"/>
  <c r="T19" i="23" s="1"/>
  <c r="U19" i="23" s="1"/>
  <c r="V19" i="23" s="1"/>
  <c r="W19" i="23" s="1"/>
  <c r="X19" i="23" s="1"/>
  <c r="Y19" i="23" s="1"/>
  <c r="Z19" i="23" s="1"/>
  <c r="AA19" i="23" s="1"/>
  <c r="B19" i="22"/>
  <c r="C19" i="22" s="1"/>
  <c r="D19" i="22" s="1"/>
  <c r="E19" i="22" s="1"/>
  <c r="F19" i="22" s="1"/>
  <c r="G19" i="22" s="1"/>
  <c r="H19" i="22" s="1"/>
  <c r="I19" i="22" s="1"/>
  <c r="J19" i="22" s="1"/>
  <c r="K19" i="22" s="1"/>
  <c r="L19" i="22" s="1"/>
  <c r="M19" i="22" s="1"/>
  <c r="N19" i="22" s="1"/>
  <c r="O19" i="22" s="1"/>
  <c r="P19" i="22" s="1"/>
  <c r="Q19" i="22" s="1"/>
  <c r="R19" i="22" s="1"/>
  <c r="S19" i="22" s="1"/>
  <c r="T19" i="22" s="1"/>
  <c r="U19" i="22" s="1"/>
  <c r="V19" i="22" s="1"/>
  <c r="N23" i="22"/>
  <c r="F27" i="22"/>
  <c r="F26" i="22" s="1"/>
  <c r="F25" i="22" s="1"/>
  <c r="G27" i="22"/>
  <c r="G26" i="22" s="1"/>
  <c r="G25" i="22" s="1"/>
  <c r="H27" i="22"/>
  <c r="H26" i="22" s="1"/>
  <c r="H25" i="22" s="1"/>
  <c r="J27" i="22"/>
  <c r="L27" i="22"/>
  <c r="L26" i="22" s="1"/>
  <c r="L25" i="22" s="1"/>
  <c r="N27" i="22"/>
  <c r="N26" i="22" s="1"/>
  <c r="N25" i="22" s="1"/>
  <c r="P27" i="22"/>
  <c r="P26" i="22" s="1"/>
  <c r="P25" i="22" s="1"/>
  <c r="G28" i="22"/>
  <c r="I28" i="22"/>
  <c r="I27" i="22" s="1"/>
  <c r="I26" i="22" s="1"/>
  <c r="I25" i="22" s="1"/>
  <c r="M28" i="22"/>
  <c r="M27" i="22" s="1"/>
  <c r="M26" i="22" s="1"/>
  <c r="M25" i="22" s="1"/>
  <c r="O28" i="22"/>
  <c r="G29" i="22"/>
  <c r="I29" i="22"/>
  <c r="M29" i="22"/>
  <c r="O29" i="22"/>
  <c r="F30" i="22"/>
  <c r="G30" i="22"/>
  <c r="H30" i="22"/>
  <c r="J30" i="22"/>
  <c r="L30" i="22"/>
  <c r="N30" i="22"/>
  <c r="P30" i="22"/>
  <c r="G31" i="22"/>
  <c r="I31" i="22"/>
  <c r="I30" i="22" s="1"/>
  <c r="M31" i="22"/>
  <c r="M30" i="22" s="1"/>
  <c r="O31" i="22"/>
  <c r="O30" i="22" s="1"/>
  <c r="F32" i="22"/>
  <c r="G32" i="22"/>
  <c r="H32" i="22"/>
  <c r="J32" i="22"/>
  <c r="L32" i="22"/>
  <c r="N32" i="22"/>
  <c r="P32" i="22"/>
  <c r="G33" i="22"/>
  <c r="I33" i="22"/>
  <c r="I32" i="22" s="1"/>
  <c r="M33" i="22"/>
  <c r="M32" i="22" s="1"/>
  <c r="O33" i="22"/>
  <c r="O32" i="22" s="1"/>
  <c r="G34" i="22"/>
  <c r="I34" i="22"/>
  <c r="J34" i="22"/>
  <c r="M34" i="22"/>
  <c r="O34" i="22"/>
  <c r="P34" i="22"/>
  <c r="S34" i="22" s="1"/>
  <c r="Q34" i="22"/>
  <c r="R34" i="22"/>
  <c r="U34" i="22" s="1"/>
  <c r="T34" i="22"/>
  <c r="G35" i="22"/>
  <c r="I35" i="22"/>
  <c r="J35" i="22"/>
  <c r="M35" i="22"/>
  <c r="O35" i="22"/>
  <c r="R35" i="22" s="1"/>
  <c r="P35" i="22"/>
  <c r="Q35" i="22"/>
  <c r="T35" i="22" s="1"/>
  <c r="S35" i="22"/>
  <c r="U35" i="22"/>
  <c r="G36" i="22"/>
  <c r="I36" i="22"/>
  <c r="M36" i="22"/>
  <c r="O36" i="22"/>
  <c r="F37" i="22"/>
  <c r="F22" i="22" s="1"/>
  <c r="G37" i="22"/>
  <c r="G22" i="22" s="1"/>
  <c r="H37" i="22"/>
  <c r="H22" i="22" s="1"/>
  <c r="J37" i="22"/>
  <c r="J22" i="22" s="1"/>
  <c r="L37" i="22"/>
  <c r="L22" i="22" s="1"/>
  <c r="M37" i="22"/>
  <c r="M22" i="22" s="1"/>
  <c r="N37" i="22"/>
  <c r="N22" i="22" s="1"/>
  <c r="P37" i="22"/>
  <c r="P22" i="22" s="1"/>
  <c r="Q37" i="22"/>
  <c r="R37" i="22"/>
  <c r="S37" i="22"/>
  <c r="T37" i="22"/>
  <c r="U37" i="22"/>
  <c r="O40" i="22"/>
  <c r="O37" i="22" s="1"/>
  <c r="O22" i="22" s="1"/>
  <c r="G46" i="22"/>
  <c r="F49" i="22"/>
  <c r="F23" i="22" s="1"/>
  <c r="H49" i="22"/>
  <c r="H23" i="22" s="1"/>
  <c r="J49" i="22"/>
  <c r="J23" i="22" s="1"/>
  <c r="L49" i="22"/>
  <c r="L23" i="22" s="1"/>
  <c r="N49" i="22"/>
  <c r="P49" i="22"/>
  <c r="P23" i="22" s="1"/>
  <c r="M50" i="22"/>
  <c r="O50" i="22"/>
  <c r="I52" i="22"/>
  <c r="M52" i="22"/>
  <c r="O52" i="22"/>
  <c r="M55" i="22"/>
  <c r="G56" i="22"/>
  <c r="I56" i="22"/>
  <c r="M56" i="22"/>
  <c r="O56" i="22"/>
  <c r="G59" i="22"/>
  <c r="I59" i="22"/>
  <c r="M59" i="22"/>
  <c r="O59" i="22"/>
  <c r="J49" i="23" l="1"/>
  <c r="J24" i="23" s="1"/>
  <c r="F49" i="23"/>
  <c r="F23" i="23" s="1"/>
  <c r="S24" i="23"/>
  <c r="K22" i="23"/>
  <c r="I22" i="23"/>
  <c r="I20" i="23" s="1"/>
  <c r="F37" i="23"/>
  <c r="F22" i="23" s="1"/>
  <c r="F20" i="23" s="1"/>
  <c r="H20" i="23"/>
  <c r="G20" i="23"/>
  <c r="E22" i="23"/>
  <c r="E20" i="23"/>
  <c r="K20" i="23"/>
  <c r="O20" i="23"/>
  <c r="Y24" i="14"/>
  <c r="Y25" i="14"/>
  <c r="R20" i="23"/>
  <c r="O24" i="23"/>
  <c r="N24" i="23"/>
  <c r="N22" i="23"/>
  <c r="N20" i="23" s="1"/>
  <c r="M22" i="23"/>
  <c r="M20" i="23" s="1"/>
  <c r="P22" i="23"/>
  <c r="P20" i="23" s="1"/>
  <c r="R24" i="23"/>
  <c r="S22" i="23"/>
  <c r="J26" i="22"/>
  <c r="J25" i="22" s="1"/>
  <c r="J21" i="22" s="1"/>
  <c r="J20" i="22" s="1"/>
  <c r="O49" i="22"/>
  <c r="O23" i="22" s="1"/>
  <c r="M49" i="22"/>
  <c r="M23" i="22" s="1"/>
  <c r="I49" i="22"/>
  <c r="I23" i="22" s="1"/>
  <c r="I37" i="22"/>
  <c r="I22" i="22" s="1"/>
  <c r="AB25" i="14"/>
  <c r="AA25" i="14"/>
  <c r="AA21" i="14"/>
  <c r="Y21" i="14"/>
  <c r="Z21" i="14"/>
  <c r="Z25" i="14"/>
  <c r="N21" i="22"/>
  <c r="N20" i="22" s="1"/>
  <c r="N24" i="22"/>
  <c r="G21" i="22"/>
  <c r="I21" i="22"/>
  <c r="P21" i="22"/>
  <c r="P20" i="22" s="1"/>
  <c r="P24" i="22"/>
  <c r="L21" i="22"/>
  <c r="L20" i="22" s="1"/>
  <c r="L24" i="22"/>
  <c r="O27" i="22"/>
  <c r="O26" i="22" s="1"/>
  <c r="O25" i="22" s="1"/>
  <c r="G49" i="22"/>
  <c r="G23" i="22" s="1"/>
  <c r="M21" i="22"/>
  <c r="M20" i="22" s="1"/>
  <c r="M24" i="22"/>
  <c r="J24" i="22"/>
  <c r="H21" i="22"/>
  <c r="H20" i="22" s="1"/>
  <c r="H24" i="22"/>
  <c r="F21" i="22"/>
  <c r="F20" i="22" s="1"/>
  <c r="F24" i="22"/>
  <c r="J23" i="23" l="1"/>
  <c r="J20" i="23" s="1"/>
  <c r="F24" i="23"/>
  <c r="I20" i="22"/>
  <c r="I24" i="22"/>
  <c r="G24" i="22"/>
  <c r="O21" i="22"/>
  <c r="O20" i="22" s="1"/>
  <c r="O24" i="22"/>
  <c r="G20" i="22"/>
  <c r="Q30" i="12" l="1"/>
  <c r="Q49" i="12"/>
  <c r="Q23" i="12" s="1"/>
  <c r="Q37" i="12"/>
  <c r="Q22" i="12" s="1"/>
  <c r="Q35" i="12"/>
  <c r="Q34" i="12" s="1"/>
  <c r="Q32" i="12"/>
  <c r="Q27" i="12"/>
  <c r="I59" i="12"/>
  <c r="R59" i="12" s="1"/>
  <c r="I58" i="12"/>
  <c r="I57" i="12"/>
  <c r="R57" i="12" s="1"/>
  <c r="I56" i="12"/>
  <c r="I55" i="12"/>
  <c r="R55" i="12" s="1"/>
  <c r="I54" i="12"/>
  <c r="I53" i="12"/>
  <c r="R53" i="12" s="1"/>
  <c r="I52" i="12"/>
  <c r="I51" i="12"/>
  <c r="R51" i="12" s="1"/>
  <c r="I50" i="12"/>
  <c r="I48" i="12"/>
  <c r="I47" i="12"/>
  <c r="R47" i="12" s="1"/>
  <c r="I46" i="12"/>
  <c r="I45" i="12"/>
  <c r="R45" i="12" s="1"/>
  <c r="I44" i="12"/>
  <c r="I43" i="12"/>
  <c r="R43" i="12" s="1"/>
  <c r="I42" i="12"/>
  <c r="I41" i="12"/>
  <c r="R41" i="12" s="1"/>
  <c r="T40" i="12"/>
  <c r="U40" i="12" s="1"/>
  <c r="I39" i="12"/>
  <c r="R39" i="12" s="1"/>
  <c r="I38" i="12"/>
  <c r="I36" i="12"/>
  <c r="H36" i="12"/>
  <c r="I33" i="12"/>
  <c r="R33" i="12" s="1"/>
  <c r="H31" i="12"/>
  <c r="I29" i="12"/>
  <c r="R29" i="12" s="1"/>
  <c r="I28" i="12"/>
  <c r="O49" i="12"/>
  <c r="O37" i="12"/>
  <c r="O35" i="12"/>
  <c r="O34" i="12" s="1"/>
  <c r="O32" i="12"/>
  <c r="O30" i="12"/>
  <c r="O27" i="12"/>
  <c r="O23" i="12"/>
  <c r="O22" i="12"/>
  <c r="N49" i="12"/>
  <c r="N37" i="12"/>
  <c r="N35" i="12"/>
  <c r="N34" i="12" s="1"/>
  <c r="N32" i="12"/>
  <c r="N30" i="12"/>
  <c r="N27" i="12"/>
  <c r="N23" i="12"/>
  <c r="N22" i="12"/>
  <c r="M49" i="12"/>
  <c r="M23" i="12" s="1"/>
  <c r="M37" i="12"/>
  <c r="M22" i="12" s="1"/>
  <c r="M35" i="12"/>
  <c r="M34" i="12" s="1"/>
  <c r="M32" i="12"/>
  <c r="M30" i="12"/>
  <c r="M27" i="12"/>
  <c r="L49" i="12"/>
  <c r="L37" i="12"/>
  <c r="L35" i="12"/>
  <c r="L34" i="12" s="1"/>
  <c r="L32" i="12"/>
  <c r="L30" i="12"/>
  <c r="L27" i="12"/>
  <c r="L23" i="12"/>
  <c r="L22" i="12"/>
  <c r="K49" i="12"/>
  <c r="K23" i="12" s="1"/>
  <c r="K37" i="12"/>
  <c r="K35" i="12"/>
  <c r="K34" i="12" s="1"/>
  <c r="K32" i="12"/>
  <c r="K30" i="12"/>
  <c r="K27" i="12"/>
  <c r="I27" i="12" s="1"/>
  <c r="J49" i="12"/>
  <c r="J37" i="12"/>
  <c r="J35" i="12"/>
  <c r="J34" i="12" s="1"/>
  <c r="J32" i="12"/>
  <c r="J30" i="12"/>
  <c r="J27" i="12"/>
  <c r="J23" i="12"/>
  <c r="J22" i="12"/>
  <c r="P49" i="12"/>
  <c r="P23" i="12" s="1"/>
  <c r="P37" i="12"/>
  <c r="P22" i="12" s="1"/>
  <c r="P35" i="12"/>
  <c r="P34" i="12" s="1"/>
  <c r="P32" i="12"/>
  <c r="P30" i="12"/>
  <c r="P27" i="12"/>
  <c r="F49" i="12"/>
  <c r="F37" i="12"/>
  <c r="F35" i="12"/>
  <c r="F34" i="12" s="1"/>
  <c r="F32" i="12"/>
  <c r="F30" i="12"/>
  <c r="F27" i="12"/>
  <c r="F23" i="12"/>
  <c r="F22" i="12"/>
  <c r="D49" i="12"/>
  <c r="D23" i="12" s="1"/>
  <c r="D37" i="12"/>
  <c r="D22" i="12" s="1"/>
  <c r="D35" i="12"/>
  <c r="D34" i="12" s="1"/>
  <c r="D32" i="12"/>
  <c r="D30" i="12"/>
  <c r="D27" i="12"/>
  <c r="BY60" i="13"/>
  <c r="BZ60" i="13" s="1"/>
  <c r="BY59" i="13"/>
  <c r="BY58" i="13"/>
  <c r="BY57" i="13"/>
  <c r="BZ57" i="13" s="1"/>
  <c r="BY56" i="13"/>
  <c r="BZ56" i="13" s="1"/>
  <c r="BY55" i="13"/>
  <c r="BY54" i="13"/>
  <c r="BY53" i="13"/>
  <c r="BZ53" i="13" s="1"/>
  <c r="BY52" i="13"/>
  <c r="BY51" i="13"/>
  <c r="BZ51" i="13" s="1"/>
  <c r="BY49" i="13"/>
  <c r="BY48" i="13"/>
  <c r="BY47" i="13"/>
  <c r="BZ47" i="13" s="1"/>
  <c r="BY46" i="13"/>
  <c r="BY45" i="13"/>
  <c r="BY44" i="13"/>
  <c r="BY43" i="13"/>
  <c r="BZ43" i="13" s="1"/>
  <c r="BY42" i="13"/>
  <c r="BY41" i="13"/>
  <c r="BZ41" i="13" s="1"/>
  <c r="BY40" i="13"/>
  <c r="BY39" i="13"/>
  <c r="BY37" i="13"/>
  <c r="BY34" i="13"/>
  <c r="BZ34" i="13" s="1"/>
  <c r="BY32" i="13"/>
  <c r="BZ32" i="13" s="1"/>
  <c r="BY30" i="13"/>
  <c r="BZ30" i="13" s="1"/>
  <c r="BY29" i="13"/>
  <c r="BZ29" i="13" s="1"/>
  <c r="BJ36" i="13"/>
  <c r="BJ35" i="13" s="1"/>
  <c r="BJ31" i="13"/>
  <c r="BJ28" i="13"/>
  <c r="I32" i="12" l="1"/>
  <c r="T32" i="12" s="1"/>
  <c r="U32" i="12" s="1"/>
  <c r="D26" i="12"/>
  <c r="D25" i="12" s="1"/>
  <c r="D21" i="12" s="1"/>
  <c r="D20" i="12" s="1"/>
  <c r="F26" i="12"/>
  <c r="F25" i="12" s="1"/>
  <c r="T42" i="12"/>
  <c r="U42" i="12" s="1"/>
  <c r="T44" i="12"/>
  <c r="U44" i="12" s="1"/>
  <c r="T46" i="12"/>
  <c r="U46" i="12" s="1"/>
  <c r="T48" i="12"/>
  <c r="T50" i="12"/>
  <c r="U50" i="12" s="1"/>
  <c r="T52" i="12"/>
  <c r="U52" i="12" s="1"/>
  <c r="T54" i="12"/>
  <c r="T56" i="12"/>
  <c r="U56" i="12" s="1"/>
  <c r="T58" i="12"/>
  <c r="BJ27" i="13"/>
  <c r="BJ26" i="13" s="1"/>
  <c r="I37" i="12"/>
  <c r="R37" i="12" s="1"/>
  <c r="P26" i="12"/>
  <c r="P25" i="12" s="1"/>
  <c r="P24" i="12" s="1"/>
  <c r="T27" i="12"/>
  <c r="U27" i="12" s="1"/>
  <c r="K22" i="12"/>
  <c r="I22" i="12" s="1"/>
  <c r="T22" i="12" s="1"/>
  <c r="U22" i="12" s="1"/>
  <c r="N26" i="12"/>
  <c r="N25" i="12" s="1"/>
  <c r="N21" i="12" s="1"/>
  <c r="N20" i="12" s="1"/>
  <c r="O26" i="12"/>
  <c r="O25" i="12" s="1"/>
  <c r="O21" i="12" s="1"/>
  <c r="O20" i="12" s="1"/>
  <c r="T36" i="12"/>
  <c r="H30" i="12"/>
  <c r="H26" i="12" s="1"/>
  <c r="H25" i="12" s="1"/>
  <c r="H34" i="12"/>
  <c r="T34" i="12" s="1"/>
  <c r="R27" i="12"/>
  <c r="T28" i="12"/>
  <c r="U28" i="12" s="1"/>
  <c r="H35" i="12"/>
  <c r="T38" i="12"/>
  <c r="I34" i="12"/>
  <c r="I23" i="12"/>
  <c r="R23" i="12" s="1"/>
  <c r="I35" i="12"/>
  <c r="R35" i="12" s="1"/>
  <c r="I49" i="12"/>
  <c r="R49" i="12" s="1"/>
  <c r="R30" i="12"/>
  <c r="Q26" i="12"/>
  <c r="Q25" i="12" s="1"/>
  <c r="T31" i="12"/>
  <c r="U31" i="12" s="1"/>
  <c r="R34" i="12"/>
  <c r="R28" i="12"/>
  <c r="R36" i="12"/>
  <c r="R38" i="12"/>
  <c r="R40" i="12"/>
  <c r="R42" i="12"/>
  <c r="R44" i="12"/>
  <c r="R46" i="12"/>
  <c r="R48" i="12"/>
  <c r="R50" i="12"/>
  <c r="R52" i="12"/>
  <c r="R54" i="12"/>
  <c r="R56" i="12"/>
  <c r="R58" i="12"/>
  <c r="T29" i="12"/>
  <c r="U29" i="12" s="1"/>
  <c r="T33" i="12"/>
  <c r="U33" i="12" s="1"/>
  <c r="T35" i="12"/>
  <c r="T39" i="12"/>
  <c r="U39" i="12" s="1"/>
  <c r="T41" i="12"/>
  <c r="T43" i="12"/>
  <c r="T45" i="12"/>
  <c r="T47" i="12"/>
  <c r="T51" i="12"/>
  <c r="T53" i="12"/>
  <c r="T55" i="12"/>
  <c r="U55" i="12" s="1"/>
  <c r="T57" i="12"/>
  <c r="T59" i="12"/>
  <c r="U59" i="12" s="1"/>
  <c r="J26" i="12"/>
  <c r="K26" i="12"/>
  <c r="K25" i="12" s="1"/>
  <c r="K24" i="12" s="1"/>
  <c r="L26" i="12"/>
  <c r="L25" i="12" s="1"/>
  <c r="M26" i="12"/>
  <c r="O24" i="12"/>
  <c r="N24" i="12"/>
  <c r="P21" i="12"/>
  <c r="P20" i="12" s="1"/>
  <c r="AH36" i="13"/>
  <c r="AH35" i="13" s="1"/>
  <c r="AH31" i="13"/>
  <c r="AH28" i="13"/>
  <c r="AH24" i="13"/>
  <c r="AH23" i="13"/>
  <c r="BY50" i="13"/>
  <c r="BZ50" i="13" s="1"/>
  <c r="BY38" i="13"/>
  <c r="BZ38" i="13" s="1"/>
  <c r="BY36" i="13"/>
  <c r="BY33" i="13"/>
  <c r="BZ33" i="13" s="1"/>
  <c r="BY31" i="13"/>
  <c r="BZ31" i="13" s="1"/>
  <c r="BY28" i="13"/>
  <c r="BZ28" i="13" s="1"/>
  <c r="BY24" i="13"/>
  <c r="BZ24" i="13" s="1"/>
  <c r="BY23" i="13"/>
  <c r="BZ23" i="13" s="1"/>
  <c r="T60" i="11"/>
  <c r="U60" i="11" s="1"/>
  <c r="T59" i="11"/>
  <c r="T58" i="11"/>
  <c r="T57" i="11"/>
  <c r="U57" i="11" s="1"/>
  <c r="O57" i="11" s="1"/>
  <c r="T55" i="11"/>
  <c r="T54" i="11"/>
  <c r="T52" i="11"/>
  <c r="T49" i="11"/>
  <c r="T48" i="11"/>
  <c r="T46" i="11"/>
  <c r="T44" i="11"/>
  <c r="T42" i="11"/>
  <c r="T39" i="11"/>
  <c r="T37" i="11"/>
  <c r="N37" i="11" s="1"/>
  <c r="I59" i="11"/>
  <c r="I58" i="11"/>
  <c r="I55" i="11"/>
  <c r="I54" i="11"/>
  <c r="I52" i="11"/>
  <c r="I49" i="11"/>
  <c r="I48" i="11"/>
  <c r="I46" i="11"/>
  <c r="I44" i="11"/>
  <c r="I42" i="11"/>
  <c r="I39" i="11"/>
  <c r="I37" i="11"/>
  <c r="L36" i="11"/>
  <c r="L35" i="11" s="1"/>
  <c r="G50" i="11"/>
  <c r="G38" i="11"/>
  <c r="G36" i="11"/>
  <c r="G33" i="11"/>
  <c r="G31" i="11"/>
  <c r="G28" i="11"/>
  <c r="G24" i="11"/>
  <c r="G23" i="11"/>
  <c r="D50" i="11"/>
  <c r="D38" i="11"/>
  <c r="D23" i="11" s="1"/>
  <c r="D36" i="11"/>
  <c r="D35" i="11" s="1"/>
  <c r="D33" i="11"/>
  <c r="D31" i="11"/>
  <c r="D28" i="11"/>
  <c r="D24" i="11"/>
  <c r="L48" i="10"/>
  <c r="L22" i="10" s="1"/>
  <c r="L36" i="10"/>
  <c r="L21" i="10" s="1"/>
  <c r="L34" i="10"/>
  <c r="L33" i="10" s="1"/>
  <c r="L31" i="10"/>
  <c r="L29" i="10"/>
  <c r="L26" i="10"/>
  <c r="N48" i="10"/>
  <c r="N22" i="10" s="1"/>
  <c r="N36" i="10"/>
  <c r="N34" i="10"/>
  <c r="N33" i="10" s="1"/>
  <c r="N31" i="10"/>
  <c r="N29" i="10"/>
  <c r="N26" i="10"/>
  <c r="N25" i="10"/>
  <c r="N24" i="10" s="1"/>
  <c r="N21" i="10"/>
  <c r="G48" i="10"/>
  <c r="G22" i="10" s="1"/>
  <c r="G36" i="10"/>
  <c r="G34" i="10"/>
  <c r="G33" i="10" s="1"/>
  <c r="G31" i="10"/>
  <c r="G29" i="10"/>
  <c r="G26" i="10"/>
  <c r="G21" i="10"/>
  <c r="F48" i="10"/>
  <c r="F22" i="10" s="1"/>
  <c r="F36" i="10"/>
  <c r="F34" i="10"/>
  <c r="F33" i="10" s="1"/>
  <c r="F31" i="10"/>
  <c r="F29" i="10"/>
  <c r="F26" i="10"/>
  <c r="F21" i="10"/>
  <c r="D48" i="10"/>
  <c r="D22" i="10" s="1"/>
  <c r="D36" i="10"/>
  <c r="D34" i="10"/>
  <c r="D33" i="10" s="1"/>
  <c r="D31" i="10"/>
  <c r="D29" i="10"/>
  <c r="D26" i="10"/>
  <c r="D21" i="10"/>
  <c r="H58" i="10"/>
  <c r="R58" i="10" s="1"/>
  <c r="S58" i="10" s="1"/>
  <c r="H57" i="10"/>
  <c r="Q57" i="10" s="1"/>
  <c r="H56" i="10"/>
  <c r="Q56" i="10" s="1"/>
  <c r="H55" i="10"/>
  <c r="Q55" i="10" s="1"/>
  <c r="H53" i="10"/>
  <c r="Q53" i="10" s="1"/>
  <c r="H52" i="10"/>
  <c r="Q52" i="10" s="1"/>
  <c r="H50" i="10"/>
  <c r="R50" i="10" s="1"/>
  <c r="H47" i="10"/>
  <c r="Q47" i="10" s="1"/>
  <c r="H46" i="10"/>
  <c r="Q46" i="10" s="1"/>
  <c r="H44" i="10"/>
  <c r="R44" i="10" s="1"/>
  <c r="H42" i="10"/>
  <c r="Q42" i="10" s="1"/>
  <c r="H40" i="10"/>
  <c r="R40" i="10" s="1"/>
  <c r="H37" i="10"/>
  <c r="Q37" i="10" s="1"/>
  <c r="H35" i="10"/>
  <c r="Q35" i="10" s="1"/>
  <c r="U60" i="3"/>
  <c r="V60" i="3" s="1"/>
  <c r="U59" i="3"/>
  <c r="V59" i="3" s="1"/>
  <c r="U58" i="3"/>
  <c r="V58" i="3" s="1"/>
  <c r="U57" i="3"/>
  <c r="V57" i="3" s="1"/>
  <c r="U56" i="3"/>
  <c r="V56" i="3" s="1"/>
  <c r="U55" i="3"/>
  <c r="V55" i="3" s="1"/>
  <c r="U54" i="3"/>
  <c r="V54" i="3" s="1"/>
  <c r="U53" i="3"/>
  <c r="V53" i="3" s="1"/>
  <c r="U52" i="3"/>
  <c r="V52" i="3" s="1"/>
  <c r="U51" i="3"/>
  <c r="V51" i="3" s="1"/>
  <c r="U49" i="3"/>
  <c r="V49" i="3" s="1"/>
  <c r="U48" i="3"/>
  <c r="V48" i="3" s="1"/>
  <c r="U47" i="3"/>
  <c r="V47" i="3" s="1"/>
  <c r="U46" i="3"/>
  <c r="V46" i="3" s="1"/>
  <c r="U45" i="3"/>
  <c r="V45" i="3" s="1"/>
  <c r="U44" i="3"/>
  <c r="V44" i="3" s="1"/>
  <c r="U43" i="3"/>
  <c r="V43" i="3" s="1"/>
  <c r="U42" i="3"/>
  <c r="V42" i="3" s="1"/>
  <c r="U41" i="3"/>
  <c r="V41" i="3" s="1"/>
  <c r="U40" i="3"/>
  <c r="V40" i="3" s="1"/>
  <c r="U39" i="3"/>
  <c r="V39" i="3" s="1"/>
  <c r="U37" i="3"/>
  <c r="V37" i="3" s="1"/>
  <c r="U34" i="3"/>
  <c r="V34" i="3" s="1"/>
  <c r="U32" i="3"/>
  <c r="V32" i="3" s="1"/>
  <c r="U30" i="3"/>
  <c r="V30" i="3" s="1"/>
  <c r="U29" i="3"/>
  <c r="V29" i="3" s="1"/>
  <c r="M50" i="3"/>
  <c r="M24" i="3" s="1"/>
  <c r="M38" i="3"/>
  <c r="M23" i="3" s="1"/>
  <c r="M36" i="3"/>
  <c r="M35" i="3" s="1"/>
  <c r="M33" i="3"/>
  <c r="M31" i="3"/>
  <c r="M28" i="3"/>
  <c r="F50" i="3"/>
  <c r="F38" i="3"/>
  <c r="F36" i="3"/>
  <c r="F33" i="3"/>
  <c r="F31" i="3"/>
  <c r="F28" i="3"/>
  <c r="F24" i="3"/>
  <c r="F23" i="3"/>
  <c r="P59" i="2"/>
  <c r="R59" i="2" s="1"/>
  <c r="P58" i="2"/>
  <c r="R58" i="2" s="1"/>
  <c r="P57" i="2"/>
  <c r="R57" i="2" s="1"/>
  <c r="P56" i="2"/>
  <c r="R56" i="2" s="1"/>
  <c r="P55" i="2"/>
  <c r="R55" i="2" s="1"/>
  <c r="P54" i="2"/>
  <c r="R54" i="2" s="1"/>
  <c r="P53" i="2"/>
  <c r="R53" i="2" s="1"/>
  <c r="P52" i="2"/>
  <c r="R52" i="2" s="1"/>
  <c r="P51" i="2"/>
  <c r="R51" i="2" s="1"/>
  <c r="P50" i="2"/>
  <c r="R50" i="2" s="1"/>
  <c r="P48" i="2"/>
  <c r="R48" i="2" s="1"/>
  <c r="P47" i="2"/>
  <c r="R47" i="2" s="1"/>
  <c r="P46" i="2"/>
  <c r="R46" i="2" s="1"/>
  <c r="P45" i="2"/>
  <c r="R45" i="2" s="1"/>
  <c r="P44" i="2"/>
  <c r="R44" i="2" s="1"/>
  <c r="P43" i="2"/>
  <c r="R43" i="2" s="1"/>
  <c r="P42" i="2"/>
  <c r="R42" i="2" s="1"/>
  <c r="P41" i="2"/>
  <c r="R41" i="2" s="1"/>
  <c r="P40" i="2"/>
  <c r="R40" i="2" s="1"/>
  <c r="P39" i="2"/>
  <c r="R39" i="2" s="1"/>
  <c r="P38" i="2"/>
  <c r="R38" i="2" s="1"/>
  <c r="P36" i="2"/>
  <c r="R36" i="2" s="1"/>
  <c r="P33" i="2"/>
  <c r="R33" i="2" s="1"/>
  <c r="P31" i="2"/>
  <c r="R31" i="2" s="1"/>
  <c r="P29" i="2"/>
  <c r="R29" i="2" s="1"/>
  <c r="P28" i="2"/>
  <c r="R28" i="2" s="1"/>
  <c r="N59" i="2"/>
  <c r="N58" i="2"/>
  <c r="N57" i="2"/>
  <c r="N56" i="2"/>
  <c r="N55" i="2"/>
  <c r="N54" i="2"/>
  <c r="N53" i="2"/>
  <c r="N52" i="2"/>
  <c r="N51" i="2"/>
  <c r="N50" i="2"/>
  <c r="N48" i="2"/>
  <c r="N47" i="2"/>
  <c r="N46" i="2"/>
  <c r="N45" i="2"/>
  <c r="N44" i="2"/>
  <c r="N43" i="2"/>
  <c r="N42" i="2"/>
  <c r="N41" i="2"/>
  <c r="N40" i="2"/>
  <c r="N39" i="2"/>
  <c r="N38" i="2"/>
  <c r="N36" i="2"/>
  <c r="N33" i="2"/>
  <c r="N31" i="2"/>
  <c r="N29" i="2"/>
  <c r="N28" i="2"/>
  <c r="L49" i="2"/>
  <c r="L23" i="2" s="1"/>
  <c r="L37" i="2"/>
  <c r="L22" i="2" s="1"/>
  <c r="L35" i="2"/>
  <c r="L34" i="2" s="1"/>
  <c r="L32" i="2"/>
  <c r="L27" i="2"/>
  <c r="P34" i="2"/>
  <c r="R34" i="2" s="1"/>
  <c r="D37" i="2"/>
  <c r="E37" i="1"/>
  <c r="D49" i="1"/>
  <c r="E56" i="1"/>
  <c r="E49" i="1" s="1"/>
  <c r="T23" i="12" l="1"/>
  <c r="U23" i="12" s="1"/>
  <c r="H24" i="12"/>
  <c r="H21" i="12"/>
  <c r="H20" i="12" s="1"/>
  <c r="D24" i="12"/>
  <c r="R32" i="12"/>
  <c r="T30" i="12"/>
  <c r="U30" i="12" s="1"/>
  <c r="T37" i="12"/>
  <c r="U37" i="12" s="1"/>
  <c r="T36" i="11"/>
  <c r="N36" i="11" s="1"/>
  <c r="D25" i="10"/>
  <c r="D24" i="10" s="1"/>
  <c r="D20" i="10" s="1"/>
  <c r="F25" i="10"/>
  <c r="F24" i="10" s="1"/>
  <c r="F23" i="10" s="1"/>
  <c r="G25" i="10"/>
  <c r="G24" i="10" s="1"/>
  <c r="G20" i="10" s="1"/>
  <c r="R22" i="12"/>
  <c r="U23" i="3"/>
  <c r="V23" i="3" s="1"/>
  <c r="U28" i="3"/>
  <c r="V28" i="3" s="1"/>
  <c r="U33" i="3"/>
  <c r="V33" i="3" s="1"/>
  <c r="U38" i="3"/>
  <c r="V38" i="3" s="1"/>
  <c r="AH27" i="13"/>
  <c r="AH26" i="13" s="1"/>
  <c r="BY35" i="13"/>
  <c r="BJ25" i="13"/>
  <c r="BJ22" i="13"/>
  <c r="BJ21" i="13" s="1"/>
  <c r="T49" i="12"/>
  <c r="U49" i="12" s="1"/>
  <c r="R31" i="12"/>
  <c r="J25" i="12"/>
  <c r="D27" i="11"/>
  <c r="D26" i="11" s="1"/>
  <c r="D22" i="11" s="1"/>
  <c r="D21" i="11" s="1"/>
  <c r="G27" i="11"/>
  <c r="G35" i="11"/>
  <c r="T35" i="11" s="1"/>
  <c r="N35" i="11" s="1"/>
  <c r="R47" i="10"/>
  <c r="R52" i="10"/>
  <c r="R37" i="10"/>
  <c r="Q50" i="10"/>
  <c r="R56" i="10"/>
  <c r="R35" i="10"/>
  <c r="Q40" i="10"/>
  <c r="R42" i="10"/>
  <c r="Q44" i="10"/>
  <c r="R46" i="10"/>
  <c r="R53" i="10"/>
  <c r="R57" i="10"/>
  <c r="N37" i="2"/>
  <c r="P37" i="2"/>
  <c r="R37" i="2" s="1"/>
  <c r="U31" i="3"/>
  <c r="V31" i="3" s="1"/>
  <c r="U36" i="3"/>
  <c r="V36" i="3" s="1"/>
  <c r="U50" i="3"/>
  <c r="V50" i="3" s="1"/>
  <c r="U24" i="3"/>
  <c r="V24" i="3" s="1"/>
  <c r="M27" i="3"/>
  <c r="M26" i="3" s="1"/>
  <c r="F27" i="3"/>
  <c r="F35" i="3"/>
  <c r="U35" i="3" s="1"/>
  <c r="V35" i="3" s="1"/>
  <c r="R55" i="10"/>
  <c r="S55" i="10" s="1"/>
  <c r="Q58" i="10"/>
  <c r="Q24" i="12"/>
  <c r="Q21" i="12"/>
  <c r="Q20" i="12" s="1"/>
  <c r="M25" i="12"/>
  <c r="M24" i="12" s="1"/>
  <c r="K21" i="12"/>
  <c r="K20" i="12" s="1"/>
  <c r="L24" i="12"/>
  <c r="L21" i="12"/>
  <c r="L20" i="12" s="1"/>
  <c r="F24" i="12"/>
  <c r="F21" i="12"/>
  <c r="F20" i="12" s="1"/>
  <c r="AH22" i="13"/>
  <c r="AH21" i="13" s="1"/>
  <c r="AH25" i="13"/>
  <c r="L25" i="10"/>
  <c r="L24" i="10" s="1"/>
  <c r="L20" i="10" s="1"/>
  <c r="L19" i="10" s="1"/>
  <c r="N20" i="10"/>
  <c r="N19" i="10" s="1"/>
  <c r="N23" i="10"/>
  <c r="P22" i="2"/>
  <c r="R22" i="2" s="1"/>
  <c r="P27" i="2"/>
  <c r="R27" i="2" s="1"/>
  <c r="P32" i="2"/>
  <c r="R32" i="2" s="1"/>
  <c r="P35" i="2"/>
  <c r="R35" i="2" s="1"/>
  <c r="P30" i="2"/>
  <c r="R30" i="2" s="1"/>
  <c r="P23" i="2"/>
  <c r="R23" i="2" s="1"/>
  <c r="P49" i="2"/>
  <c r="R49" i="2" s="1"/>
  <c r="L26" i="2"/>
  <c r="F20" i="10" l="1"/>
  <c r="F19" i="10" s="1"/>
  <c r="D23" i="10"/>
  <c r="G23" i="10"/>
  <c r="BY27" i="13"/>
  <c r="BZ27" i="13" s="1"/>
  <c r="J24" i="12"/>
  <c r="T24" i="12" s="1"/>
  <c r="U24" i="12" s="1"/>
  <c r="J21" i="12"/>
  <c r="D25" i="11"/>
  <c r="G26" i="11"/>
  <c r="D19" i="10"/>
  <c r="L23" i="10"/>
  <c r="G19" i="10"/>
  <c r="M25" i="3"/>
  <c r="M22" i="3"/>
  <c r="M21" i="3" s="1"/>
  <c r="F26" i="3"/>
  <c r="U27" i="3"/>
  <c r="V27" i="3" s="1"/>
  <c r="R24" i="12"/>
  <c r="R26" i="12"/>
  <c r="T26" i="12"/>
  <c r="U26" i="12" s="1"/>
  <c r="M21" i="12"/>
  <c r="L25" i="2"/>
  <c r="P26" i="2"/>
  <c r="R26" i="2" s="1"/>
  <c r="BY26" i="13" l="1"/>
  <c r="BZ26" i="13" s="1"/>
  <c r="BY25" i="13"/>
  <c r="BZ25" i="13" s="1"/>
  <c r="J20" i="12"/>
  <c r="G22" i="11"/>
  <c r="G25" i="11"/>
  <c r="U26" i="3"/>
  <c r="V26" i="3" s="1"/>
  <c r="F25" i="3"/>
  <c r="U25" i="3" s="1"/>
  <c r="V25" i="3" s="1"/>
  <c r="F22" i="3"/>
  <c r="M20" i="12"/>
  <c r="T25" i="12"/>
  <c r="U25" i="12" s="1"/>
  <c r="R25" i="12"/>
  <c r="P25" i="2"/>
  <c r="R25" i="2" s="1"/>
  <c r="L21" i="2"/>
  <c r="L24" i="2"/>
  <c r="BY21" i="13" l="1"/>
  <c r="BZ21" i="13" s="1"/>
  <c r="BY22" i="13"/>
  <c r="BZ22" i="13" s="1"/>
  <c r="G21" i="11"/>
  <c r="F21" i="3"/>
  <c r="U21" i="3" s="1"/>
  <c r="V21" i="3" s="1"/>
  <c r="U22" i="3"/>
  <c r="V22" i="3" s="1"/>
  <c r="T20" i="12"/>
  <c r="U20" i="12" s="1"/>
  <c r="R20" i="12"/>
  <c r="T21" i="12"/>
  <c r="U21" i="12" s="1"/>
  <c r="R21" i="12"/>
  <c r="P24" i="2"/>
  <c r="R24" i="2" s="1"/>
  <c r="L20" i="2"/>
  <c r="P21" i="2"/>
  <c r="R21" i="2" s="1"/>
  <c r="P20" i="2" l="1"/>
  <c r="R20" i="2" s="1"/>
  <c r="D22" i="2" l="1"/>
  <c r="N22" i="2" s="1"/>
  <c r="D35" i="2"/>
  <c r="D32" i="2"/>
  <c r="D30" i="2"/>
  <c r="N30" i="2" s="1"/>
  <c r="D27" i="2"/>
  <c r="N27" i="2" s="1"/>
  <c r="Y59" i="1"/>
  <c r="Z59" i="1" s="1"/>
  <c r="T59" i="1" s="1"/>
  <c r="Y58" i="1"/>
  <c r="S58" i="1" s="1"/>
  <c r="Y57" i="1"/>
  <c r="Z57" i="1" s="1"/>
  <c r="T57" i="1" s="1"/>
  <c r="Y56" i="1"/>
  <c r="S56" i="1" s="1"/>
  <c r="Y55" i="1"/>
  <c r="Z55" i="1" s="1"/>
  <c r="T55" i="1" s="1"/>
  <c r="Y54" i="1"/>
  <c r="S54" i="1" s="1"/>
  <c r="Y53" i="1"/>
  <c r="Z53" i="1" s="1"/>
  <c r="T53" i="1" s="1"/>
  <c r="Y52" i="1"/>
  <c r="S52" i="1" s="1"/>
  <c r="Y51" i="1"/>
  <c r="Z51" i="1" s="1"/>
  <c r="T51" i="1" s="1"/>
  <c r="Y50" i="1"/>
  <c r="S50" i="1" s="1"/>
  <c r="Y48" i="1"/>
  <c r="S48" i="1" s="1"/>
  <c r="Y47" i="1"/>
  <c r="Z47" i="1" s="1"/>
  <c r="T47" i="1" s="1"/>
  <c r="Y46" i="1"/>
  <c r="S46" i="1" s="1"/>
  <c r="Y45" i="1"/>
  <c r="Z45" i="1" s="1"/>
  <c r="T45" i="1" s="1"/>
  <c r="Y44" i="1"/>
  <c r="Z44" i="1" s="1"/>
  <c r="T44" i="1" s="1"/>
  <c r="Y43" i="1"/>
  <c r="Z43" i="1" s="1"/>
  <c r="T43" i="1" s="1"/>
  <c r="Y42" i="1"/>
  <c r="S42" i="1" s="1"/>
  <c r="Y41" i="1"/>
  <c r="Z41" i="1" s="1"/>
  <c r="T41" i="1" s="1"/>
  <c r="Y40" i="1"/>
  <c r="Z40" i="1" s="1"/>
  <c r="T40" i="1" s="1"/>
  <c r="Y39" i="1"/>
  <c r="Z39" i="1" s="1"/>
  <c r="T39" i="1" s="1"/>
  <c r="Y38" i="1"/>
  <c r="S38" i="1" s="1"/>
  <c r="Y36" i="1"/>
  <c r="Z36" i="1" s="1"/>
  <c r="T36" i="1" s="1"/>
  <c r="Y33" i="1"/>
  <c r="Z33" i="1" s="1"/>
  <c r="T33" i="1" s="1"/>
  <c r="Y31" i="1"/>
  <c r="Z31" i="1" s="1"/>
  <c r="T31" i="1" s="1"/>
  <c r="Y29" i="1"/>
  <c r="Z29" i="1" s="1"/>
  <c r="T29" i="1" s="1"/>
  <c r="Y28" i="1"/>
  <c r="Z28" i="1" s="1"/>
  <c r="T28" i="1" s="1"/>
  <c r="Z42" i="1" l="1"/>
  <c r="T42" i="1" s="1"/>
  <c r="Z52" i="1"/>
  <c r="T52" i="1" s="1"/>
  <c r="S29" i="1"/>
  <c r="S31" i="1"/>
  <c r="S33" i="1"/>
  <c r="S39" i="1"/>
  <c r="S41" i="1"/>
  <c r="S43" i="1"/>
  <c r="S45" i="1"/>
  <c r="S47" i="1"/>
  <c r="S51" i="1"/>
  <c r="S55" i="1"/>
  <c r="S59" i="1"/>
  <c r="Z38" i="1"/>
  <c r="T38" i="1" s="1"/>
  <c r="Z46" i="1"/>
  <c r="T46" i="1" s="1"/>
  <c r="Z56" i="1"/>
  <c r="T56" i="1" s="1"/>
  <c r="S28" i="1"/>
  <c r="S36" i="1"/>
  <c r="S40" i="1"/>
  <c r="S44" i="1"/>
  <c r="S53" i="1"/>
  <c r="S57" i="1"/>
  <c r="D34" i="2"/>
  <c r="N34" i="2" s="1"/>
  <c r="N35" i="2"/>
  <c r="D26" i="2"/>
  <c r="N26" i="2" s="1"/>
  <c r="N32" i="2"/>
  <c r="Z48" i="1"/>
  <c r="T48" i="1" s="1"/>
  <c r="Z50" i="1"/>
  <c r="T50" i="1" s="1"/>
  <c r="Z54" i="1"/>
  <c r="T54" i="1" s="1"/>
  <c r="Z58" i="1"/>
  <c r="T58" i="1" s="1"/>
  <c r="D25" i="2"/>
  <c r="D21" i="2" l="1"/>
  <c r="N25" i="2"/>
  <c r="N21" i="2" l="1"/>
  <c r="R59" i="1" l="1"/>
  <c r="R58" i="1"/>
  <c r="R57" i="1"/>
  <c r="R56" i="1"/>
  <c r="R36" i="1"/>
  <c r="M54" i="1" l="1"/>
  <c r="R54" i="1" s="1"/>
  <c r="M53" i="1"/>
  <c r="R53" i="1" s="1"/>
  <c r="M51" i="1"/>
  <c r="R51" i="1" s="1"/>
  <c r="Y37" i="1"/>
  <c r="P35" i="1"/>
  <c r="Y32" i="1"/>
  <c r="Y30" i="1"/>
  <c r="Y27" i="1"/>
  <c r="F58" i="1"/>
  <c r="F57" i="1" s="1"/>
  <c r="F56" i="1" s="1"/>
  <c r="F55" i="1" s="1"/>
  <c r="F54" i="1" s="1"/>
  <c r="F53" i="1" s="1"/>
  <c r="F52" i="1" s="1"/>
  <c r="F51" i="1" s="1"/>
  <c r="F50" i="1" s="1"/>
  <c r="F49" i="1" s="1"/>
  <c r="M60" i="14"/>
  <c r="K60" i="14"/>
  <c r="H60" i="14"/>
  <c r="F60" i="14"/>
  <c r="M57" i="14"/>
  <c r="K57" i="14"/>
  <c r="H57" i="14"/>
  <c r="F57" i="14"/>
  <c r="M56" i="14"/>
  <c r="K56" i="14"/>
  <c r="H56" i="14"/>
  <c r="F56" i="14"/>
  <c r="M51" i="14"/>
  <c r="M50" i="14" s="1"/>
  <c r="M24" i="14" s="1"/>
  <c r="K50" i="14"/>
  <c r="K24" i="14" s="1"/>
  <c r="X50" i="14"/>
  <c r="X24" i="14" s="1"/>
  <c r="W50" i="14"/>
  <c r="W24" i="14" s="1"/>
  <c r="V50" i="14"/>
  <c r="V24" i="14" s="1"/>
  <c r="U50" i="14"/>
  <c r="T50" i="14"/>
  <c r="T24" i="14" s="1"/>
  <c r="S50" i="14"/>
  <c r="S24" i="14" s="1"/>
  <c r="R50" i="14"/>
  <c r="R24" i="14" s="1"/>
  <c r="Q50" i="14"/>
  <c r="P50" i="14"/>
  <c r="P24" i="14" s="1"/>
  <c r="O50" i="14"/>
  <c r="O24" i="14" s="1"/>
  <c r="N50" i="14"/>
  <c r="N24" i="14" s="1"/>
  <c r="L50" i="14"/>
  <c r="L24" i="14" s="1"/>
  <c r="J24" i="14"/>
  <c r="I50" i="14"/>
  <c r="I24" i="14" s="1"/>
  <c r="G50" i="14"/>
  <c r="G24" i="14" s="1"/>
  <c r="F50" i="14"/>
  <c r="F24" i="14" s="1"/>
  <c r="E50" i="14"/>
  <c r="H47" i="14"/>
  <c r="F47" i="14"/>
  <c r="M38" i="14"/>
  <c r="M25" i="14" s="1"/>
  <c r="K38" i="14"/>
  <c r="K23" i="14" s="1"/>
  <c r="F38" i="14"/>
  <c r="F23" i="14" s="1"/>
  <c r="M23" i="14"/>
  <c r="H41" i="14"/>
  <c r="F41" i="14"/>
  <c r="L23" i="14"/>
  <c r="J38" i="14"/>
  <c r="J23" i="14" s="1"/>
  <c r="I38" i="14"/>
  <c r="G38" i="14"/>
  <c r="G23" i="14" s="1"/>
  <c r="E38" i="14"/>
  <c r="E23" i="14" s="1"/>
  <c r="M37" i="14"/>
  <c r="K37" i="14"/>
  <c r="H37" i="14"/>
  <c r="F37" i="14"/>
  <c r="M34" i="14"/>
  <c r="M33" i="14" s="1"/>
  <c r="K34" i="14"/>
  <c r="K33" i="14" s="1"/>
  <c r="H34" i="14"/>
  <c r="F34" i="14"/>
  <c r="F33" i="14" s="1"/>
  <c r="N33" i="14"/>
  <c r="L33" i="14"/>
  <c r="J33" i="14"/>
  <c r="I33" i="14"/>
  <c r="H33" i="14"/>
  <c r="G33" i="14"/>
  <c r="E33" i="14"/>
  <c r="M32" i="14"/>
  <c r="M31" i="14" s="1"/>
  <c r="K32" i="14"/>
  <c r="K31" i="14" s="1"/>
  <c r="H32" i="14"/>
  <c r="F32" i="14"/>
  <c r="F31" i="14" s="1"/>
  <c r="L31" i="14"/>
  <c r="J31" i="14"/>
  <c r="I31" i="14"/>
  <c r="H31" i="14"/>
  <c r="G31" i="14"/>
  <c r="E31" i="14"/>
  <c r="H30" i="14"/>
  <c r="F30" i="14"/>
  <c r="M29" i="14"/>
  <c r="K29" i="14"/>
  <c r="K28" i="14" s="1"/>
  <c r="H29" i="14"/>
  <c r="F29" i="14"/>
  <c r="X28" i="14"/>
  <c r="X27" i="14" s="1"/>
  <c r="X26" i="14" s="1"/>
  <c r="W28" i="14"/>
  <c r="V28" i="14"/>
  <c r="V27" i="14" s="1"/>
  <c r="V26" i="14" s="1"/>
  <c r="U28" i="14"/>
  <c r="U27" i="14" s="1"/>
  <c r="U26" i="14" s="1"/>
  <c r="T28" i="14"/>
  <c r="T27" i="14" s="1"/>
  <c r="T26" i="14" s="1"/>
  <c r="S28" i="14"/>
  <c r="R28" i="14"/>
  <c r="R27" i="14" s="1"/>
  <c r="R26" i="14" s="1"/>
  <c r="Q28" i="14"/>
  <c r="Q27" i="14" s="1"/>
  <c r="Q26" i="14" s="1"/>
  <c r="P28" i="14"/>
  <c r="P27" i="14" s="1"/>
  <c r="P26" i="14" s="1"/>
  <c r="O28" i="14"/>
  <c r="N28" i="14"/>
  <c r="N27" i="14" s="1"/>
  <c r="N26" i="14" s="1"/>
  <c r="N22" i="14" s="1"/>
  <c r="M28" i="14"/>
  <c r="L28" i="14"/>
  <c r="J28" i="14"/>
  <c r="I28" i="14"/>
  <c r="I27" i="14" s="1"/>
  <c r="I26" i="14" s="1"/>
  <c r="H28" i="14"/>
  <c r="G28" i="14"/>
  <c r="G27" i="14" s="1"/>
  <c r="G26" i="14" s="1"/>
  <c r="E28" i="14"/>
  <c r="W27" i="14"/>
  <c r="W26" i="14" s="1"/>
  <c r="S27" i="14"/>
  <c r="S26" i="14" s="1"/>
  <c r="O27" i="14"/>
  <c r="O26" i="14" s="1"/>
  <c r="J27" i="14"/>
  <c r="J26" i="14" s="1"/>
  <c r="U24" i="14"/>
  <c r="Q24" i="14"/>
  <c r="E24" i="14"/>
  <c r="I23" i="14"/>
  <c r="BZ20" i="13"/>
  <c r="CA20" i="13" s="1"/>
  <c r="BX20" i="13"/>
  <c r="BY20" i="13" s="1"/>
  <c r="B19" i="12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I36" i="11"/>
  <c r="I35" i="11" s="1"/>
  <c r="E20" i="1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20" i="11"/>
  <c r="O48" i="10"/>
  <c r="O22" i="10" s="1"/>
  <c r="M48" i="10"/>
  <c r="M22" i="10" s="1"/>
  <c r="K48" i="10"/>
  <c r="K22" i="10" s="1"/>
  <c r="J48" i="10"/>
  <c r="J22" i="10" s="1"/>
  <c r="I48" i="10"/>
  <c r="I22" i="10" s="1"/>
  <c r="O36" i="10"/>
  <c r="O21" i="10" s="1"/>
  <c r="M36" i="10"/>
  <c r="M21" i="10" s="1"/>
  <c r="K36" i="10"/>
  <c r="K21" i="10" s="1"/>
  <c r="J36" i="10"/>
  <c r="J21" i="10" s="1"/>
  <c r="I36" i="10"/>
  <c r="I21" i="10" s="1"/>
  <c r="P34" i="10"/>
  <c r="P33" i="10" s="1"/>
  <c r="O34" i="10"/>
  <c r="M34" i="10"/>
  <c r="M33" i="10" s="1"/>
  <c r="K34" i="10"/>
  <c r="K33" i="10" s="1"/>
  <c r="J34" i="10"/>
  <c r="J33" i="10" s="1"/>
  <c r="I34" i="10"/>
  <c r="H34" i="10"/>
  <c r="O33" i="10"/>
  <c r="I33" i="10"/>
  <c r="O31" i="10"/>
  <c r="O29" i="10"/>
  <c r="O26" i="10"/>
  <c r="M25" i="10"/>
  <c r="K25" i="10"/>
  <c r="J25" i="10"/>
  <c r="I25" i="10"/>
  <c r="B18" i="10"/>
  <c r="C18" i="10" s="1"/>
  <c r="D18" i="10" s="1"/>
  <c r="E18" i="10" s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  <c r="U52" i="6"/>
  <c r="T52" i="6"/>
  <c r="S52" i="6"/>
  <c r="R52" i="6"/>
  <c r="Q52" i="6"/>
  <c r="P52" i="6"/>
  <c r="O52" i="6"/>
  <c r="N52" i="6"/>
  <c r="M52" i="6"/>
  <c r="L52" i="6"/>
  <c r="K52" i="6"/>
  <c r="I52" i="6"/>
  <c r="H52" i="6"/>
  <c r="G52" i="6"/>
  <c r="F52" i="6"/>
  <c r="E52" i="6"/>
  <c r="U51" i="6"/>
  <c r="T51" i="6"/>
  <c r="S51" i="6"/>
  <c r="R51" i="6"/>
  <c r="Q51" i="6"/>
  <c r="P51" i="6"/>
  <c r="O51" i="6"/>
  <c r="N51" i="6"/>
  <c r="M51" i="6"/>
  <c r="L51" i="6"/>
  <c r="K51" i="6"/>
  <c r="I51" i="6"/>
  <c r="H51" i="6"/>
  <c r="G51" i="6"/>
  <c r="F51" i="6"/>
  <c r="E51" i="6"/>
  <c r="U50" i="6"/>
  <c r="T50" i="6"/>
  <c r="S50" i="6"/>
  <c r="R50" i="6"/>
  <c r="Q50" i="6"/>
  <c r="P50" i="6"/>
  <c r="O50" i="6"/>
  <c r="N50" i="6"/>
  <c r="M50" i="6"/>
  <c r="L50" i="6"/>
  <c r="K50" i="6"/>
  <c r="I50" i="6"/>
  <c r="H50" i="6"/>
  <c r="G50" i="6"/>
  <c r="F50" i="6"/>
  <c r="E50" i="6"/>
  <c r="U49" i="6"/>
  <c r="T49" i="6"/>
  <c r="S49" i="6"/>
  <c r="R49" i="6"/>
  <c r="Q49" i="6"/>
  <c r="P49" i="6"/>
  <c r="O49" i="6"/>
  <c r="N49" i="6"/>
  <c r="M49" i="6"/>
  <c r="L49" i="6"/>
  <c r="K49" i="6"/>
  <c r="I49" i="6"/>
  <c r="H49" i="6"/>
  <c r="G49" i="6"/>
  <c r="F49" i="6"/>
  <c r="E49" i="6"/>
  <c r="U48" i="6"/>
  <c r="T48" i="6"/>
  <c r="S48" i="6"/>
  <c r="R48" i="6"/>
  <c r="Q48" i="6"/>
  <c r="P48" i="6"/>
  <c r="O48" i="6"/>
  <c r="N48" i="6"/>
  <c r="M48" i="6"/>
  <c r="L48" i="6"/>
  <c r="K48" i="6"/>
  <c r="I48" i="6"/>
  <c r="H48" i="6"/>
  <c r="G48" i="6"/>
  <c r="F48" i="6"/>
  <c r="E48" i="6"/>
  <c r="U47" i="6"/>
  <c r="T47" i="6"/>
  <c r="S47" i="6"/>
  <c r="R47" i="6"/>
  <c r="Q47" i="6"/>
  <c r="P47" i="6"/>
  <c r="O47" i="6"/>
  <c r="N47" i="6"/>
  <c r="M47" i="6"/>
  <c r="L47" i="6"/>
  <c r="K47" i="6"/>
  <c r="I47" i="6"/>
  <c r="H47" i="6"/>
  <c r="G47" i="6"/>
  <c r="F47" i="6"/>
  <c r="E47" i="6"/>
  <c r="U46" i="6"/>
  <c r="T46" i="6"/>
  <c r="S46" i="6"/>
  <c r="R46" i="6"/>
  <c r="Q46" i="6"/>
  <c r="P46" i="6"/>
  <c r="O46" i="6"/>
  <c r="N46" i="6"/>
  <c r="M46" i="6"/>
  <c r="L46" i="6"/>
  <c r="K46" i="6"/>
  <c r="I46" i="6"/>
  <c r="H46" i="6"/>
  <c r="G46" i="6"/>
  <c r="F46" i="6"/>
  <c r="E46" i="6"/>
  <c r="U45" i="6"/>
  <c r="T45" i="6"/>
  <c r="S45" i="6"/>
  <c r="R45" i="6"/>
  <c r="Q45" i="6"/>
  <c r="P45" i="6"/>
  <c r="O45" i="6"/>
  <c r="N45" i="6"/>
  <c r="M45" i="6"/>
  <c r="L45" i="6"/>
  <c r="K45" i="6"/>
  <c r="I45" i="6"/>
  <c r="H45" i="6"/>
  <c r="G45" i="6"/>
  <c r="F45" i="6"/>
  <c r="E45" i="6"/>
  <c r="U44" i="6"/>
  <c r="T44" i="6"/>
  <c r="S44" i="6"/>
  <c r="R44" i="6"/>
  <c r="Q44" i="6"/>
  <c r="P44" i="6"/>
  <c r="O44" i="6"/>
  <c r="N44" i="6"/>
  <c r="M44" i="6"/>
  <c r="L44" i="6"/>
  <c r="K44" i="6"/>
  <c r="I44" i="6"/>
  <c r="H44" i="6"/>
  <c r="G44" i="6"/>
  <c r="F44" i="6"/>
  <c r="E44" i="6"/>
  <c r="U43" i="6"/>
  <c r="T43" i="6"/>
  <c r="S43" i="6"/>
  <c r="R43" i="6"/>
  <c r="Q43" i="6"/>
  <c r="P43" i="6"/>
  <c r="O43" i="6"/>
  <c r="N43" i="6"/>
  <c r="M43" i="6"/>
  <c r="L43" i="6"/>
  <c r="K43" i="6"/>
  <c r="I43" i="6"/>
  <c r="H43" i="6"/>
  <c r="G43" i="6"/>
  <c r="F43" i="6"/>
  <c r="E43" i="6"/>
  <c r="U42" i="6"/>
  <c r="T42" i="6"/>
  <c r="S42" i="6"/>
  <c r="R42" i="6"/>
  <c r="Q42" i="6"/>
  <c r="P42" i="6"/>
  <c r="O42" i="6"/>
  <c r="N42" i="6"/>
  <c r="M42" i="6"/>
  <c r="L42" i="6"/>
  <c r="K42" i="6"/>
  <c r="I42" i="6"/>
  <c r="H42" i="6"/>
  <c r="H41" i="6" s="1"/>
  <c r="H40" i="6" s="1"/>
  <c r="H39" i="6" s="1"/>
  <c r="H38" i="6" s="1"/>
  <c r="H37" i="6" s="1"/>
  <c r="H36" i="6" s="1"/>
  <c r="H35" i="6" s="1"/>
  <c r="H34" i="6" s="1"/>
  <c r="H33" i="6" s="1"/>
  <c r="H32" i="6" s="1"/>
  <c r="H31" i="6" s="1"/>
  <c r="H30" i="6" s="1"/>
  <c r="H29" i="6" s="1"/>
  <c r="H28" i="6" s="1"/>
  <c r="H27" i="6" s="1"/>
  <c r="H26" i="6" s="1"/>
  <c r="H25" i="6" s="1"/>
  <c r="H24" i="6" s="1"/>
  <c r="H23" i="6" s="1"/>
  <c r="H22" i="6" s="1"/>
  <c r="H21" i="6" s="1"/>
  <c r="G42" i="6"/>
  <c r="F42" i="6"/>
  <c r="F41" i="6" s="1"/>
  <c r="F40" i="6" s="1"/>
  <c r="F39" i="6" s="1"/>
  <c r="F38" i="6" s="1"/>
  <c r="F37" i="6" s="1"/>
  <c r="F36" i="6" s="1"/>
  <c r="F35" i="6" s="1"/>
  <c r="F34" i="6" s="1"/>
  <c r="F33" i="6" s="1"/>
  <c r="F32" i="6" s="1"/>
  <c r="F31" i="6" s="1"/>
  <c r="F30" i="6" s="1"/>
  <c r="F29" i="6" s="1"/>
  <c r="F28" i="6" s="1"/>
  <c r="F27" i="6" s="1"/>
  <c r="F26" i="6" s="1"/>
  <c r="F25" i="6" s="1"/>
  <c r="F24" i="6" s="1"/>
  <c r="F23" i="6" s="1"/>
  <c r="F22" i="6" s="1"/>
  <c r="F21" i="6" s="1"/>
  <c r="E42" i="6"/>
  <c r="U41" i="6"/>
  <c r="T41" i="6"/>
  <c r="S41" i="6"/>
  <c r="R41" i="6"/>
  <c r="Q41" i="6"/>
  <c r="P41" i="6"/>
  <c r="O41" i="6"/>
  <c r="N41" i="6"/>
  <c r="M41" i="6"/>
  <c r="L41" i="6"/>
  <c r="K41" i="6"/>
  <c r="I41" i="6"/>
  <c r="G41" i="6"/>
  <c r="G40" i="6" s="1"/>
  <c r="G39" i="6" s="1"/>
  <c r="G38" i="6" s="1"/>
  <c r="G37" i="6" s="1"/>
  <c r="G36" i="6" s="1"/>
  <c r="G35" i="6" s="1"/>
  <c r="G34" i="6" s="1"/>
  <c r="G33" i="6" s="1"/>
  <c r="G32" i="6" s="1"/>
  <c r="G31" i="6" s="1"/>
  <c r="G30" i="6" s="1"/>
  <c r="G29" i="6" s="1"/>
  <c r="G28" i="6" s="1"/>
  <c r="G27" i="6" s="1"/>
  <c r="G26" i="6" s="1"/>
  <c r="G25" i="6" s="1"/>
  <c r="G24" i="6" s="1"/>
  <c r="G23" i="6" s="1"/>
  <c r="G22" i="6" s="1"/>
  <c r="G21" i="6" s="1"/>
  <c r="E41" i="6"/>
  <c r="E40" i="6" s="1"/>
  <c r="E39" i="6" s="1"/>
  <c r="E38" i="6" s="1"/>
  <c r="E37" i="6" s="1"/>
  <c r="E36" i="6" s="1"/>
  <c r="E35" i="6" s="1"/>
  <c r="E34" i="6" s="1"/>
  <c r="E33" i="6" s="1"/>
  <c r="E32" i="6" s="1"/>
  <c r="E31" i="6" s="1"/>
  <c r="E30" i="6" s="1"/>
  <c r="E29" i="6" s="1"/>
  <c r="E28" i="6" s="1"/>
  <c r="E27" i="6" s="1"/>
  <c r="E26" i="6" s="1"/>
  <c r="E25" i="6" s="1"/>
  <c r="E24" i="6" s="1"/>
  <c r="E23" i="6" s="1"/>
  <c r="E22" i="6" s="1"/>
  <c r="E21" i="6" s="1"/>
  <c r="U40" i="6"/>
  <c r="T40" i="6"/>
  <c r="S40" i="6"/>
  <c r="R40" i="6"/>
  <c r="Q40" i="6"/>
  <c r="P40" i="6"/>
  <c r="O40" i="6"/>
  <c r="N40" i="6"/>
  <c r="M40" i="6"/>
  <c r="L40" i="6"/>
  <c r="K40" i="6"/>
  <c r="I40" i="6"/>
  <c r="I39" i="6" s="1"/>
  <c r="I38" i="6" s="1"/>
  <c r="I37" i="6" s="1"/>
  <c r="I36" i="6" s="1"/>
  <c r="I35" i="6" s="1"/>
  <c r="I34" i="6" s="1"/>
  <c r="I33" i="6" s="1"/>
  <c r="I32" i="6" s="1"/>
  <c r="I31" i="6" s="1"/>
  <c r="I30" i="6" s="1"/>
  <c r="I29" i="6" s="1"/>
  <c r="I28" i="6" s="1"/>
  <c r="I27" i="6" s="1"/>
  <c r="I26" i="6" s="1"/>
  <c r="I25" i="6" s="1"/>
  <c r="I24" i="6" s="1"/>
  <c r="I23" i="6" s="1"/>
  <c r="I22" i="6" s="1"/>
  <c r="I21" i="6" s="1"/>
  <c r="U39" i="6"/>
  <c r="U38" i="6" s="1"/>
  <c r="T39" i="6"/>
  <c r="S39" i="6"/>
  <c r="S38" i="6" s="1"/>
  <c r="S37" i="6" s="1"/>
  <c r="S36" i="6" s="1"/>
  <c r="S35" i="6" s="1"/>
  <c r="S34" i="6" s="1"/>
  <c r="S33" i="6" s="1"/>
  <c r="S32" i="6" s="1"/>
  <c r="S31" i="6" s="1"/>
  <c r="S30" i="6" s="1"/>
  <c r="S29" i="6" s="1"/>
  <c r="S28" i="6" s="1"/>
  <c r="S27" i="6" s="1"/>
  <c r="S26" i="6" s="1"/>
  <c r="S25" i="6" s="1"/>
  <c r="S24" i="6" s="1"/>
  <c r="S23" i="6" s="1"/>
  <c r="S22" i="6" s="1"/>
  <c r="S21" i="6" s="1"/>
  <c r="R39" i="6"/>
  <c r="Q39" i="6"/>
  <c r="Q38" i="6" s="1"/>
  <c r="P39" i="6"/>
  <c r="O39" i="6"/>
  <c r="O38" i="6" s="1"/>
  <c r="O37" i="6" s="1"/>
  <c r="O36" i="6" s="1"/>
  <c r="O35" i="6" s="1"/>
  <c r="O34" i="6" s="1"/>
  <c r="O33" i="6" s="1"/>
  <c r="O32" i="6" s="1"/>
  <c r="O31" i="6" s="1"/>
  <c r="O30" i="6" s="1"/>
  <c r="O29" i="6" s="1"/>
  <c r="O28" i="6" s="1"/>
  <c r="O27" i="6" s="1"/>
  <c r="O26" i="6" s="1"/>
  <c r="O25" i="6" s="1"/>
  <c r="O24" i="6" s="1"/>
  <c r="O23" i="6" s="1"/>
  <c r="O22" i="6" s="1"/>
  <c r="O21" i="6" s="1"/>
  <c r="N39" i="6"/>
  <c r="M39" i="6"/>
  <c r="M38" i="6" s="1"/>
  <c r="L39" i="6"/>
  <c r="K39" i="6"/>
  <c r="K38" i="6" s="1"/>
  <c r="K37" i="6" s="1"/>
  <c r="K36" i="6" s="1"/>
  <c r="K35" i="6" s="1"/>
  <c r="K34" i="6" s="1"/>
  <c r="K33" i="6" s="1"/>
  <c r="K32" i="6" s="1"/>
  <c r="K31" i="6" s="1"/>
  <c r="K30" i="6" s="1"/>
  <c r="K29" i="6" s="1"/>
  <c r="K28" i="6" s="1"/>
  <c r="K27" i="6" s="1"/>
  <c r="K26" i="6" s="1"/>
  <c r="K25" i="6" s="1"/>
  <c r="K24" i="6" s="1"/>
  <c r="K23" i="6" s="1"/>
  <c r="K21" i="6" s="1"/>
  <c r="T38" i="6"/>
  <c r="T37" i="6" s="1"/>
  <c r="R38" i="6"/>
  <c r="R37" i="6" s="1"/>
  <c r="R36" i="6" s="1"/>
  <c r="R35" i="6" s="1"/>
  <c r="R34" i="6" s="1"/>
  <c r="R33" i="6" s="1"/>
  <c r="R32" i="6" s="1"/>
  <c r="R31" i="6" s="1"/>
  <c r="R30" i="6" s="1"/>
  <c r="R29" i="6" s="1"/>
  <c r="R28" i="6" s="1"/>
  <c r="R27" i="6" s="1"/>
  <c r="R26" i="6" s="1"/>
  <c r="R25" i="6" s="1"/>
  <c r="R24" i="6" s="1"/>
  <c r="R23" i="6" s="1"/>
  <c r="R22" i="6" s="1"/>
  <c r="R21" i="6" s="1"/>
  <c r="P38" i="6"/>
  <c r="P37" i="6" s="1"/>
  <c r="N38" i="6"/>
  <c r="N37" i="6" s="1"/>
  <c r="N36" i="6" s="1"/>
  <c r="N35" i="6" s="1"/>
  <c r="N34" i="6" s="1"/>
  <c r="N33" i="6" s="1"/>
  <c r="N32" i="6" s="1"/>
  <c r="N31" i="6" s="1"/>
  <c r="N30" i="6" s="1"/>
  <c r="N29" i="6" s="1"/>
  <c r="N28" i="6" s="1"/>
  <c r="N27" i="6" s="1"/>
  <c r="N26" i="6" s="1"/>
  <c r="N25" i="6" s="1"/>
  <c r="N24" i="6" s="1"/>
  <c r="N23" i="6" s="1"/>
  <c r="N22" i="6" s="1"/>
  <c r="N21" i="6" s="1"/>
  <c r="L38" i="6"/>
  <c r="L37" i="6" s="1"/>
  <c r="U37" i="6"/>
  <c r="U36" i="6" s="1"/>
  <c r="U35" i="6" s="1"/>
  <c r="U34" i="6" s="1"/>
  <c r="U33" i="6" s="1"/>
  <c r="U32" i="6" s="1"/>
  <c r="U31" i="6" s="1"/>
  <c r="U30" i="6" s="1"/>
  <c r="U29" i="6" s="1"/>
  <c r="U28" i="6" s="1"/>
  <c r="U27" i="6" s="1"/>
  <c r="U26" i="6" s="1"/>
  <c r="U25" i="6" s="1"/>
  <c r="U24" i="6" s="1"/>
  <c r="U23" i="6" s="1"/>
  <c r="U22" i="6" s="1"/>
  <c r="U21" i="6" s="1"/>
  <c r="Q37" i="6"/>
  <c r="Q36" i="6" s="1"/>
  <c r="Q35" i="6" s="1"/>
  <c r="Q34" i="6" s="1"/>
  <c r="Q33" i="6" s="1"/>
  <c r="Q32" i="6" s="1"/>
  <c r="Q31" i="6" s="1"/>
  <c r="Q30" i="6" s="1"/>
  <c r="Q29" i="6" s="1"/>
  <c r="Q28" i="6" s="1"/>
  <c r="Q27" i="6" s="1"/>
  <c r="Q26" i="6" s="1"/>
  <c r="Q25" i="6" s="1"/>
  <c r="Q24" i="6" s="1"/>
  <c r="Q23" i="6" s="1"/>
  <c r="Q22" i="6" s="1"/>
  <c r="Q21" i="6" s="1"/>
  <c r="M37" i="6"/>
  <c r="M36" i="6" s="1"/>
  <c r="M35" i="6" s="1"/>
  <c r="M34" i="6" s="1"/>
  <c r="M33" i="6" s="1"/>
  <c r="M32" i="6" s="1"/>
  <c r="M31" i="6" s="1"/>
  <c r="M30" i="6" s="1"/>
  <c r="M29" i="6" s="1"/>
  <c r="M28" i="6" s="1"/>
  <c r="M27" i="6" s="1"/>
  <c r="M26" i="6" s="1"/>
  <c r="M25" i="6" s="1"/>
  <c r="M24" i="6" s="1"/>
  <c r="M23" i="6" s="1"/>
  <c r="M22" i="6" s="1"/>
  <c r="M21" i="6" s="1"/>
  <c r="T36" i="6"/>
  <c r="T35" i="6" s="1"/>
  <c r="T34" i="6" s="1"/>
  <c r="T33" i="6" s="1"/>
  <c r="T32" i="6" s="1"/>
  <c r="T31" i="6" s="1"/>
  <c r="T30" i="6" s="1"/>
  <c r="T29" i="6" s="1"/>
  <c r="T28" i="6" s="1"/>
  <c r="T27" i="6" s="1"/>
  <c r="T26" i="6" s="1"/>
  <c r="T25" i="6" s="1"/>
  <c r="T24" i="6" s="1"/>
  <c r="T23" i="6" s="1"/>
  <c r="T22" i="6" s="1"/>
  <c r="T21" i="6" s="1"/>
  <c r="P36" i="6"/>
  <c r="P35" i="6" s="1"/>
  <c r="P34" i="6" s="1"/>
  <c r="P33" i="6" s="1"/>
  <c r="P32" i="6" s="1"/>
  <c r="P31" i="6" s="1"/>
  <c r="P30" i="6" s="1"/>
  <c r="P29" i="6" s="1"/>
  <c r="P28" i="6" s="1"/>
  <c r="P27" i="6" s="1"/>
  <c r="P26" i="6" s="1"/>
  <c r="P25" i="6" s="1"/>
  <c r="P24" i="6" s="1"/>
  <c r="P23" i="6" s="1"/>
  <c r="P22" i="6" s="1"/>
  <c r="P21" i="6" s="1"/>
  <c r="L36" i="6"/>
  <c r="L35" i="6" s="1"/>
  <c r="L34" i="6" s="1"/>
  <c r="L33" i="6" s="1"/>
  <c r="L32" i="6" s="1"/>
  <c r="L31" i="6" s="1"/>
  <c r="L30" i="6" s="1"/>
  <c r="L29" i="6" s="1"/>
  <c r="L28" i="6" s="1"/>
  <c r="L27" i="6" s="1"/>
  <c r="L26" i="6" s="1"/>
  <c r="L25" i="6" s="1"/>
  <c r="L24" i="6" s="1"/>
  <c r="L23" i="6" s="1"/>
  <c r="L21" i="6" s="1"/>
  <c r="E20" i="6"/>
  <c r="F20" i="6" s="1"/>
  <c r="G20" i="6" s="1"/>
  <c r="H20" i="6" s="1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S20" i="6" s="1"/>
  <c r="T20" i="6" s="1"/>
  <c r="U20" i="6" s="1"/>
  <c r="F20" i="3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Q20" i="3" s="1"/>
  <c r="R20" i="3" s="1"/>
  <c r="S20" i="3" s="1"/>
  <c r="T20" i="3" s="1"/>
  <c r="U20" i="3" s="1"/>
  <c r="V20" i="3" s="1"/>
  <c r="W20" i="3" s="1"/>
  <c r="D49" i="2"/>
  <c r="T19" i="2"/>
  <c r="AB58" i="1"/>
  <c r="AA58" i="1"/>
  <c r="X58" i="1"/>
  <c r="W58" i="1"/>
  <c r="V58" i="1"/>
  <c r="U58" i="1"/>
  <c r="Q58" i="1"/>
  <c r="O58" i="1"/>
  <c r="N58" i="1"/>
  <c r="L58" i="1"/>
  <c r="J58" i="1"/>
  <c r="I58" i="1"/>
  <c r="AB57" i="1"/>
  <c r="AA57" i="1"/>
  <c r="X57" i="1"/>
  <c r="W57" i="1"/>
  <c r="V57" i="1"/>
  <c r="U57" i="1"/>
  <c r="Q57" i="1"/>
  <c r="O57" i="1"/>
  <c r="N57" i="1"/>
  <c r="L57" i="1"/>
  <c r="J57" i="1"/>
  <c r="I57" i="1"/>
  <c r="AB56" i="1"/>
  <c r="AA56" i="1"/>
  <c r="X56" i="1"/>
  <c r="W56" i="1"/>
  <c r="V56" i="1"/>
  <c r="U56" i="1"/>
  <c r="Q56" i="1"/>
  <c r="O56" i="1"/>
  <c r="N56" i="1"/>
  <c r="L56" i="1"/>
  <c r="J56" i="1"/>
  <c r="J55" i="1" s="1"/>
  <c r="J54" i="1" s="1"/>
  <c r="J53" i="1" s="1"/>
  <c r="J52" i="1" s="1"/>
  <c r="J51" i="1" s="1"/>
  <c r="J50" i="1" s="1"/>
  <c r="J49" i="1" s="1"/>
  <c r="I56" i="1"/>
  <c r="I55" i="1" s="1"/>
  <c r="I54" i="1" s="1"/>
  <c r="I53" i="1" s="1"/>
  <c r="I52" i="1" s="1"/>
  <c r="I51" i="1" s="1"/>
  <c r="I50" i="1" s="1"/>
  <c r="I49" i="1" s="1"/>
  <c r="AB55" i="1"/>
  <c r="AB54" i="1" s="1"/>
  <c r="AB53" i="1" s="1"/>
  <c r="AB52" i="1" s="1"/>
  <c r="AB51" i="1" s="1"/>
  <c r="AB50" i="1" s="1"/>
  <c r="AB49" i="1" s="1"/>
  <c r="AA55" i="1"/>
  <c r="AA54" i="1" s="1"/>
  <c r="AA53" i="1" s="1"/>
  <c r="AA52" i="1" s="1"/>
  <c r="AA51" i="1" s="1"/>
  <c r="AA50" i="1" s="1"/>
  <c r="AA49" i="1" s="1"/>
  <c r="X55" i="1"/>
  <c r="X54" i="1" s="1"/>
  <c r="X53" i="1" s="1"/>
  <c r="X52" i="1" s="1"/>
  <c r="X51" i="1" s="1"/>
  <c r="X50" i="1" s="1"/>
  <c r="X49" i="1" s="1"/>
  <c r="W55" i="1"/>
  <c r="W54" i="1" s="1"/>
  <c r="W53" i="1" s="1"/>
  <c r="W52" i="1" s="1"/>
  <c r="W51" i="1" s="1"/>
  <c r="W50" i="1" s="1"/>
  <c r="W49" i="1" s="1"/>
  <c r="V55" i="1"/>
  <c r="V54" i="1" s="1"/>
  <c r="V53" i="1" s="1"/>
  <c r="V52" i="1" s="1"/>
  <c r="V51" i="1" s="1"/>
  <c r="V50" i="1" s="1"/>
  <c r="V49" i="1" s="1"/>
  <c r="U55" i="1"/>
  <c r="Q55" i="1"/>
  <c r="Q54" i="1" s="1"/>
  <c r="Q53" i="1" s="1"/>
  <c r="Q52" i="1" s="1"/>
  <c r="Q51" i="1" s="1"/>
  <c r="Q50" i="1" s="1"/>
  <c r="Q49" i="1" s="1"/>
  <c r="O55" i="1"/>
  <c r="O54" i="1" s="1"/>
  <c r="O53" i="1" s="1"/>
  <c r="O52" i="1" s="1"/>
  <c r="O51" i="1" s="1"/>
  <c r="O50" i="1" s="1"/>
  <c r="O49" i="1" s="1"/>
  <c r="O48" i="1" s="1"/>
  <c r="O47" i="1" s="1"/>
  <c r="O46" i="1" s="1"/>
  <c r="O45" i="1" s="1"/>
  <c r="O44" i="1" s="1"/>
  <c r="O43" i="1" s="1"/>
  <c r="O42" i="1" s="1"/>
  <c r="O41" i="1" s="1"/>
  <c r="O40" i="1" s="1"/>
  <c r="O39" i="1" s="1"/>
  <c r="O38" i="1" s="1"/>
  <c r="O37" i="1" s="1"/>
  <c r="O36" i="1" s="1"/>
  <c r="O35" i="1" s="1"/>
  <c r="O34" i="1" s="1"/>
  <c r="O33" i="1" s="1"/>
  <c r="O32" i="1" s="1"/>
  <c r="O31" i="1" s="1"/>
  <c r="O30" i="1" s="1"/>
  <c r="O29" i="1" s="1"/>
  <c r="O28" i="1" s="1"/>
  <c r="O27" i="1" s="1"/>
  <c r="O26" i="1" s="1"/>
  <c r="O25" i="1" s="1"/>
  <c r="O24" i="1" s="1"/>
  <c r="O23" i="1" s="1"/>
  <c r="O22" i="1" s="1"/>
  <c r="O21" i="1" s="1"/>
  <c r="O20" i="1" s="1"/>
  <c r="N55" i="1"/>
  <c r="N54" i="1" s="1"/>
  <c r="N53" i="1" s="1"/>
  <c r="N52" i="1" s="1"/>
  <c r="N51" i="1" s="1"/>
  <c r="N50" i="1" s="1"/>
  <c r="N49" i="1" s="1"/>
  <c r="L55" i="1"/>
  <c r="L54" i="1" s="1"/>
  <c r="L53" i="1" s="1"/>
  <c r="L52" i="1" s="1"/>
  <c r="L51" i="1" s="1"/>
  <c r="L50" i="1" s="1"/>
  <c r="L49" i="1" s="1"/>
  <c r="U54" i="1"/>
  <c r="U53" i="1" s="1"/>
  <c r="U52" i="1" s="1"/>
  <c r="U51" i="1" s="1"/>
  <c r="U50" i="1" s="1"/>
  <c r="U49" i="1" s="1"/>
  <c r="U48" i="1" s="1"/>
  <c r="U47" i="1" s="1"/>
  <c r="U46" i="1" s="1"/>
  <c r="U45" i="1" s="1"/>
  <c r="U44" i="1" s="1"/>
  <c r="U43" i="1" s="1"/>
  <c r="U42" i="1" s="1"/>
  <c r="U41" i="1" s="1"/>
  <c r="U40" i="1" s="1"/>
  <c r="U39" i="1" s="1"/>
  <c r="U38" i="1" s="1"/>
  <c r="U37" i="1" s="1"/>
  <c r="U36" i="1" s="1"/>
  <c r="U35" i="1" s="1"/>
  <c r="U34" i="1" s="1"/>
  <c r="U33" i="1" s="1"/>
  <c r="U32" i="1" s="1"/>
  <c r="U31" i="1" s="1"/>
  <c r="U30" i="1" s="1"/>
  <c r="U29" i="1" s="1"/>
  <c r="U28" i="1" s="1"/>
  <c r="U27" i="1" s="1"/>
  <c r="U26" i="1" s="1"/>
  <c r="U25" i="1" s="1"/>
  <c r="U24" i="1" s="1"/>
  <c r="U23" i="1" s="1"/>
  <c r="U22" i="1" s="1"/>
  <c r="U21" i="1" s="1"/>
  <c r="U20" i="1" s="1"/>
  <c r="D37" i="1"/>
  <c r="M35" i="1"/>
  <c r="M34" i="1" s="1"/>
  <c r="E35" i="1"/>
  <c r="D35" i="1"/>
  <c r="E34" i="1"/>
  <c r="E32" i="1"/>
  <c r="D32" i="1"/>
  <c r="R32" i="1" s="1"/>
  <c r="E30" i="1"/>
  <c r="D30" i="1"/>
  <c r="E27" i="1"/>
  <c r="D27" i="1"/>
  <c r="E26" i="1"/>
  <c r="E25" i="1" s="1"/>
  <c r="E23" i="1"/>
  <c r="D23" i="1"/>
  <c r="E22" i="1"/>
  <c r="F19" i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B19" i="1"/>
  <c r="C19" i="1" s="1"/>
  <c r="D19" i="1" s="1"/>
  <c r="K24" i="10" l="1"/>
  <c r="R55" i="1"/>
  <c r="P54" i="10"/>
  <c r="R50" i="1"/>
  <c r="R52" i="1"/>
  <c r="P51" i="10"/>
  <c r="R33" i="1"/>
  <c r="P32" i="10"/>
  <c r="J24" i="10"/>
  <c r="H33" i="10"/>
  <c r="R34" i="10"/>
  <c r="Q34" i="10"/>
  <c r="O25" i="10"/>
  <c r="O24" i="10" s="1"/>
  <c r="O20" i="10" s="1"/>
  <c r="O19" i="10" s="1"/>
  <c r="Q48" i="1"/>
  <c r="Q47" i="1" s="1"/>
  <c r="Q46" i="1" s="1"/>
  <c r="Q45" i="1" s="1"/>
  <c r="Q44" i="1" s="1"/>
  <c r="Q43" i="1" s="1"/>
  <c r="Q42" i="1" s="1"/>
  <c r="Q41" i="1" s="1"/>
  <c r="Q40" i="1" s="1"/>
  <c r="Q39" i="1" s="1"/>
  <c r="Q38" i="1" s="1"/>
  <c r="Q37" i="1" s="1"/>
  <c r="Q36" i="1" s="1"/>
  <c r="Q35" i="1" s="1"/>
  <c r="Q34" i="1" s="1"/>
  <c r="Q33" i="1" s="1"/>
  <c r="Q32" i="1" s="1"/>
  <c r="Q31" i="1" s="1"/>
  <c r="Q30" i="1" s="1"/>
  <c r="Q29" i="1" s="1"/>
  <c r="Q28" i="1" s="1"/>
  <c r="Q27" i="1" s="1"/>
  <c r="Q26" i="1" s="1"/>
  <c r="Q25" i="1" s="1"/>
  <c r="Q24" i="1" s="1"/>
  <c r="Q23" i="1" s="1"/>
  <c r="Q22" i="1" s="1"/>
  <c r="Q21" i="1" s="1"/>
  <c r="Q20" i="1" s="1"/>
  <c r="AA48" i="1"/>
  <c r="AA47" i="1" s="1"/>
  <c r="AA46" i="1" s="1"/>
  <c r="AA45" i="1" s="1"/>
  <c r="AA44" i="1" s="1"/>
  <c r="AA43" i="1" s="1"/>
  <c r="AA42" i="1" s="1"/>
  <c r="AA41" i="1" s="1"/>
  <c r="AA40" i="1" s="1"/>
  <c r="AA39" i="1" s="1"/>
  <c r="AA38" i="1" s="1"/>
  <c r="AA37" i="1" s="1"/>
  <c r="AA36" i="1" s="1"/>
  <c r="AA35" i="1" s="1"/>
  <c r="AA34" i="1" s="1"/>
  <c r="AA33" i="1" s="1"/>
  <c r="AA32" i="1" s="1"/>
  <c r="AA31" i="1" s="1"/>
  <c r="AA30" i="1" s="1"/>
  <c r="AA29" i="1" s="1"/>
  <c r="AA28" i="1" s="1"/>
  <c r="AA27" i="1" s="1"/>
  <c r="AA26" i="1" s="1"/>
  <c r="AA25" i="1" s="1"/>
  <c r="AA24" i="1" s="1"/>
  <c r="AA23" i="1" s="1"/>
  <c r="AA22" i="1" s="1"/>
  <c r="AA21" i="1" s="1"/>
  <c r="AA20" i="1" s="1"/>
  <c r="I48" i="1"/>
  <c r="I47" i="1" s="1"/>
  <c r="I46" i="1" s="1"/>
  <c r="I45" i="1" s="1"/>
  <c r="I44" i="1" s="1"/>
  <c r="I43" i="1" s="1"/>
  <c r="I42" i="1" s="1"/>
  <c r="I41" i="1" s="1"/>
  <c r="I40" i="1" s="1"/>
  <c r="I39" i="1" s="1"/>
  <c r="I38" i="1" s="1"/>
  <c r="I37" i="1" s="1"/>
  <c r="I36" i="1" s="1"/>
  <c r="I35" i="1" s="1"/>
  <c r="I34" i="1" s="1"/>
  <c r="I33" i="1" s="1"/>
  <c r="I32" i="1" s="1"/>
  <c r="I31" i="1" s="1"/>
  <c r="I30" i="1" s="1"/>
  <c r="I29" i="1" s="1"/>
  <c r="I28" i="1" s="1"/>
  <c r="I27" i="1" s="1"/>
  <c r="I26" i="1" s="1"/>
  <c r="I25" i="1" s="1"/>
  <c r="I24" i="1" s="1"/>
  <c r="I23" i="1" s="1"/>
  <c r="I22" i="1" s="1"/>
  <c r="I21" i="1" s="1"/>
  <c r="I20" i="1" s="1"/>
  <c r="V48" i="1"/>
  <c r="V47" i="1" s="1"/>
  <c r="V46" i="1" s="1"/>
  <c r="V45" i="1" s="1"/>
  <c r="V44" i="1" s="1"/>
  <c r="V43" i="1" s="1"/>
  <c r="V42" i="1" s="1"/>
  <c r="V41" i="1" s="1"/>
  <c r="V40" i="1" s="1"/>
  <c r="V39" i="1" s="1"/>
  <c r="V38" i="1" s="1"/>
  <c r="V37" i="1" s="1"/>
  <c r="V36" i="1" s="1"/>
  <c r="V35" i="1" s="1"/>
  <c r="V34" i="1" s="1"/>
  <c r="V33" i="1" s="1"/>
  <c r="V32" i="1" s="1"/>
  <c r="V31" i="1" s="1"/>
  <c r="V30" i="1" s="1"/>
  <c r="V29" i="1" s="1"/>
  <c r="V28" i="1" s="1"/>
  <c r="V27" i="1" s="1"/>
  <c r="V26" i="1" s="1"/>
  <c r="V25" i="1" s="1"/>
  <c r="V24" i="1" s="1"/>
  <c r="V23" i="1" s="1"/>
  <c r="V22" i="1" s="1"/>
  <c r="V21" i="1" s="1"/>
  <c r="V20" i="1" s="1"/>
  <c r="X48" i="1"/>
  <c r="X47" i="1" s="1"/>
  <c r="X46" i="1" s="1"/>
  <c r="X45" i="1" s="1"/>
  <c r="X44" i="1" s="1"/>
  <c r="X43" i="1" s="1"/>
  <c r="X42" i="1" s="1"/>
  <c r="X41" i="1" s="1"/>
  <c r="X40" i="1" s="1"/>
  <c r="X39" i="1" s="1"/>
  <c r="X38" i="1" s="1"/>
  <c r="X37" i="1" s="1"/>
  <c r="X36" i="1" s="1"/>
  <c r="X35" i="1" s="1"/>
  <c r="X34" i="1" s="1"/>
  <c r="X33" i="1" s="1"/>
  <c r="X32" i="1" s="1"/>
  <c r="X31" i="1" s="1"/>
  <c r="X30" i="1" s="1"/>
  <c r="X29" i="1" s="1"/>
  <c r="X28" i="1" s="1"/>
  <c r="X27" i="1" s="1"/>
  <c r="X26" i="1" s="1"/>
  <c r="X25" i="1" s="1"/>
  <c r="X24" i="1" s="1"/>
  <c r="X23" i="1" s="1"/>
  <c r="X22" i="1" s="1"/>
  <c r="X21" i="1" s="1"/>
  <c r="X20" i="1" s="1"/>
  <c r="AB48" i="1"/>
  <c r="AB47" i="1" s="1"/>
  <c r="AB46" i="1" s="1"/>
  <c r="AB45" i="1" s="1"/>
  <c r="AB44" i="1" s="1"/>
  <c r="AB43" i="1" s="1"/>
  <c r="AB42" i="1" s="1"/>
  <c r="AB41" i="1" s="1"/>
  <c r="AB40" i="1" s="1"/>
  <c r="AB39" i="1" s="1"/>
  <c r="AB38" i="1" s="1"/>
  <c r="AB37" i="1" s="1"/>
  <c r="AB36" i="1" s="1"/>
  <c r="AB35" i="1" s="1"/>
  <c r="AB34" i="1" s="1"/>
  <c r="AB33" i="1" s="1"/>
  <c r="AB32" i="1" s="1"/>
  <c r="AB31" i="1" s="1"/>
  <c r="AB30" i="1" s="1"/>
  <c r="AB29" i="1" s="1"/>
  <c r="AB28" i="1" s="1"/>
  <c r="AB27" i="1" s="1"/>
  <c r="AB26" i="1" s="1"/>
  <c r="AB25" i="1" s="1"/>
  <c r="AB24" i="1" s="1"/>
  <c r="AB23" i="1" s="1"/>
  <c r="AB22" i="1" s="1"/>
  <c r="AB21" i="1" s="1"/>
  <c r="AB20" i="1" s="1"/>
  <c r="J48" i="1"/>
  <c r="J47" i="1" s="1"/>
  <c r="J46" i="1" s="1"/>
  <c r="J45" i="1" s="1"/>
  <c r="J44" i="1" s="1"/>
  <c r="J43" i="1" s="1"/>
  <c r="J42" i="1" s="1"/>
  <c r="J41" i="1" s="1"/>
  <c r="J40" i="1" s="1"/>
  <c r="J39" i="1" s="1"/>
  <c r="J38" i="1" s="1"/>
  <c r="J37" i="1" s="1"/>
  <c r="J36" i="1" s="1"/>
  <c r="J35" i="1" s="1"/>
  <c r="J34" i="1" s="1"/>
  <c r="J33" i="1" s="1"/>
  <c r="J32" i="1" s="1"/>
  <c r="J31" i="1" s="1"/>
  <c r="J30" i="1" s="1"/>
  <c r="J29" i="1" s="1"/>
  <c r="J28" i="1" s="1"/>
  <c r="J27" i="1" s="1"/>
  <c r="J26" i="1" s="1"/>
  <c r="J25" i="1" s="1"/>
  <c r="J24" i="1" s="1"/>
  <c r="J23" i="1" s="1"/>
  <c r="J22" i="1" s="1"/>
  <c r="J21" i="1" s="1"/>
  <c r="J20" i="1" s="1"/>
  <c r="N48" i="1"/>
  <c r="N47" i="1" s="1"/>
  <c r="N46" i="1" s="1"/>
  <c r="N45" i="1" s="1"/>
  <c r="N44" i="1" s="1"/>
  <c r="N43" i="1" s="1"/>
  <c r="N42" i="1" s="1"/>
  <c r="N41" i="1" s="1"/>
  <c r="N40" i="1" s="1"/>
  <c r="N39" i="1" s="1"/>
  <c r="N38" i="1" s="1"/>
  <c r="N37" i="1" s="1"/>
  <c r="N36" i="1" s="1"/>
  <c r="N35" i="1" s="1"/>
  <c r="N34" i="1" s="1"/>
  <c r="N33" i="1" s="1"/>
  <c r="N32" i="1" s="1"/>
  <c r="N31" i="1" s="1"/>
  <c r="N30" i="1" s="1"/>
  <c r="N29" i="1" s="1"/>
  <c r="N28" i="1" s="1"/>
  <c r="N27" i="1" s="1"/>
  <c r="N26" i="1" s="1"/>
  <c r="N25" i="1" s="1"/>
  <c r="N24" i="1" s="1"/>
  <c r="N23" i="1" s="1"/>
  <c r="N22" i="1" s="1"/>
  <c r="N21" i="1" s="1"/>
  <c r="N20" i="1" s="1"/>
  <c r="F48" i="1"/>
  <c r="F47" i="1" s="1"/>
  <c r="F46" i="1" s="1"/>
  <c r="F45" i="1" s="1"/>
  <c r="F44" i="1" s="1"/>
  <c r="F43" i="1" s="1"/>
  <c r="F42" i="1" s="1"/>
  <c r="F41" i="1" s="1"/>
  <c r="F40" i="1" s="1"/>
  <c r="F39" i="1" s="1"/>
  <c r="F38" i="1" s="1"/>
  <c r="F37" i="1" s="1"/>
  <c r="F36" i="1" s="1"/>
  <c r="F35" i="1" s="1"/>
  <c r="F34" i="1" s="1"/>
  <c r="F33" i="1" s="1"/>
  <c r="F32" i="1" s="1"/>
  <c r="F31" i="1" s="1"/>
  <c r="F30" i="1" s="1"/>
  <c r="F29" i="1" s="1"/>
  <c r="F28" i="1" s="1"/>
  <c r="F27" i="1" s="1"/>
  <c r="F26" i="1" s="1"/>
  <c r="F25" i="1" s="1"/>
  <c r="F24" i="1" s="1"/>
  <c r="F23" i="1" s="1"/>
  <c r="F22" i="1" s="1"/>
  <c r="F21" i="1" s="1"/>
  <c r="F20" i="1" s="1"/>
  <c r="W48" i="1"/>
  <c r="W47" i="1" s="1"/>
  <c r="W46" i="1" s="1"/>
  <c r="W45" i="1" s="1"/>
  <c r="W44" i="1" s="1"/>
  <c r="W43" i="1" s="1"/>
  <c r="W42" i="1" s="1"/>
  <c r="W41" i="1" s="1"/>
  <c r="W40" i="1" s="1"/>
  <c r="W39" i="1" s="1"/>
  <c r="W38" i="1" s="1"/>
  <c r="W37" i="1" s="1"/>
  <c r="W36" i="1" s="1"/>
  <c r="W35" i="1" s="1"/>
  <c r="W34" i="1" s="1"/>
  <c r="W33" i="1" s="1"/>
  <c r="W32" i="1" s="1"/>
  <c r="W31" i="1" s="1"/>
  <c r="W30" i="1" s="1"/>
  <c r="W29" i="1" s="1"/>
  <c r="W28" i="1" s="1"/>
  <c r="W27" i="1" s="1"/>
  <c r="W26" i="1" s="1"/>
  <c r="W25" i="1" s="1"/>
  <c r="W24" i="1" s="1"/>
  <c r="W23" i="1" s="1"/>
  <c r="W22" i="1" s="1"/>
  <c r="W21" i="1" s="1"/>
  <c r="W20" i="1" s="1"/>
  <c r="L48" i="1"/>
  <c r="L47" i="1" s="1"/>
  <c r="L46" i="1" s="1"/>
  <c r="L45" i="1" s="1"/>
  <c r="L44" i="1" s="1"/>
  <c r="L43" i="1" s="1"/>
  <c r="L42" i="1" s="1"/>
  <c r="L41" i="1" s="1"/>
  <c r="L40" i="1" s="1"/>
  <c r="L39" i="1" s="1"/>
  <c r="L38" i="1" s="1"/>
  <c r="L37" i="1" s="1"/>
  <c r="L36" i="1" s="1"/>
  <c r="L35" i="1" s="1"/>
  <c r="L34" i="1" s="1"/>
  <c r="L33" i="1" s="1"/>
  <c r="L32" i="1" s="1"/>
  <c r="L31" i="1" s="1"/>
  <c r="L30" i="1" s="1"/>
  <c r="L29" i="1" s="1"/>
  <c r="L28" i="1" s="1"/>
  <c r="L27" i="1" s="1"/>
  <c r="L26" i="1" s="1"/>
  <c r="L25" i="1" s="1"/>
  <c r="L24" i="1" s="1"/>
  <c r="L23" i="1" s="1"/>
  <c r="L22" i="1" s="1"/>
  <c r="L21" i="1" s="1"/>
  <c r="L20" i="1" s="1"/>
  <c r="Y22" i="1"/>
  <c r="Z22" i="1" s="1"/>
  <c r="T22" i="1" s="1"/>
  <c r="I24" i="10"/>
  <c r="I20" i="10" s="1"/>
  <c r="I19" i="10" s="1"/>
  <c r="M24" i="10"/>
  <c r="D26" i="1"/>
  <c r="D34" i="1"/>
  <c r="R34" i="1" s="1"/>
  <c r="R35" i="1"/>
  <c r="S30" i="1"/>
  <c r="Z30" i="1"/>
  <c r="T30" i="1" s="1"/>
  <c r="P34" i="1"/>
  <c r="Y34" i="1" s="1"/>
  <c r="Y35" i="1"/>
  <c r="Y23" i="1"/>
  <c r="Y49" i="1"/>
  <c r="D22" i="1"/>
  <c r="Z27" i="1"/>
  <c r="T27" i="1" s="1"/>
  <c r="S27" i="1"/>
  <c r="Z32" i="1"/>
  <c r="T32" i="1" s="1"/>
  <c r="S32" i="1"/>
  <c r="Z37" i="1"/>
  <c r="T37" i="1" s="1"/>
  <c r="S37" i="1"/>
  <c r="N49" i="2"/>
  <c r="D23" i="2"/>
  <c r="D24" i="2"/>
  <c r="N24" i="2" s="1"/>
  <c r="M49" i="1"/>
  <c r="M38" i="1"/>
  <c r="R38" i="1" s="1"/>
  <c r="M48" i="1"/>
  <c r="R48" i="1" s="1"/>
  <c r="P27" i="10"/>
  <c r="P30" i="10"/>
  <c r="R41" i="1"/>
  <c r="M43" i="1"/>
  <c r="R43" i="1" s="1"/>
  <c r="M45" i="1"/>
  <c r="R45" i="1" s="1"/>
  <c r="M47" i="1"/>
  <c r="R47" i="1" s="1"/>
  <c r="K23" i="10"/>
  <c r="K20" i="10"/>
  <c r="K19" i="10" s="1"/>
  <c r="O23" i="10"/>
  <c r="L27" i="14"/>
  <c r="L26" i="14" s="1"/>
  <c r="L22" i="14" s="1"/>
  <c r="L21" i="14" s="1"/>
  <c r="K27" i="14"/>
  <c r="K26" i="14" s="1"/>
  <c r="F28" i="14"/>
  <c r="F27" i="14" s="1"/>
  <c r="F26" i="14" s="1"/>
  <c r="H38" i="14"/>
  <c r="H23" i="14" s="1"/>
  <c r="H50" i="14"/>
  <c r="H24" i="14" s="1"/>
  <c r="E27" i="14"/>
  <c r="E26" i="14" s="1"/>
  <c r="H27" i="14"/>
  <c r="H26" i="14" s="1"/>
  <c r="E21" i="1"/>
  <c r="E20" i="1" s="1"/>
  <c r="E24" i="1"/>
  <c r="G25" i="14"/>
  <c r="G22" i="14"/>
  <c r="G21" i="14" s="1"/>
  <c r="R21" i="14"/>
  <c r="R25" i="14"/>
  <c r="E22" i="14"/>
  <c r="E21" i="14" s="1"/>
  <c r="E25" i="14"/>
  <c r="M23" i="10"/>
  <c r="M20" i="10"/>
  <c r="M19" i="10" s="1"/>
  <c r="O25" i="14"/>
  <c r="O21" i="14"/>
  <c r="W25" i="14"/>
  <c r="W21" i="14"/>
  <c r="I22" i="14"/>
  <c r="I21" i="14" s="1"/>
  <c r="I25" i="14"/>
  <c r="I23" i="10"/>
  <c r="N21" i="14"/>
  <c r="N25" i="14"/>
  <c r="V21" i="14"/>
  <c r="V25" i="14"/>
  <c r="H22" i="14"/>
  <c r="H21" i="14" s="1"/>
  <c r="Q21" i="14"/>
  <c r="Q25" i="14"/>
  <c r="U21" i="14"/>
  <c r="U25" i="14"/>
  <c r="M27" i="14"/>
  <c r="M26" i="14" s="1"/>
  <c r="J22" i="14"/>
  <c r="J21" i="14" s="1"/>
  <c r="J25" i="14"/>
  <c r="S25" i="14"/>
  <c r="S21" i="14"/>
  <c r="L25" i="14"/>
  <c r="P25" i="14"/>
  <c r="P21" i="14"/>
  <c r="T25" i="14"/>
  <c r="T21" i="14"/>
  <c r="X25" i="14"/>
  <c r="X21" i="14"/>
  <c r="K25" i="14"/>
  <c r="K22" i="14"/>
  <c r="K21" i="14" s="1"/>
  <c r="F22" i="14"/>
  <c r="F21" i="14" s="1"/>
  <c r="F25" i="14"/>
  <c r="H25" i="14" l="1"/>
  <c r="S22" i="1"/>
  <c r="R39" i="1"/>
  <c r="P38" i="10"/>
  <c r="R42" i="1"/>
  <c r="P41" i="10"/>
  <c r="L32" i="11"/>
  <c r="H30" i="10"/>
  <c r="P29" i="10"/>
  <c r="R44" i="1"/>
  <c r="P43" i="10"/>
  <c r="R40" i="1"/>
  <c r="P39" i="10"/>
  <c r="R29" i="1"/>
  <c r="P28" i="10"/>
  <c r="D25" i="1"/>
  <c r="D24" i="1" s="1"/>
  <c r="L29" i="11"/>
  <c r="H27" i="10"/>
  <c r="P26" i="10"/>
  <c r="L34" i="11"/>
  <c r="H32" i="10"/>
  <c r="P31" i="10"/>
  <c r="L53" i="11"/>
  <c r="L51" i="11"/>
  <c r="H49" i="10"/>
  <c r="P48" i="10"/>
  <c r="P22" i="10" s="1"/>
  <c r="L56" i="11"/>
  <c r="T56" i="11" s="1"/>
  <c r="H54" i="10"/>
  <c r="R46" i="1"/>
  <c r="P45" i="10"/>
  <c r="R33" i="10"/>
  <c r="Q33" i="10"/>
  <c r="J20" i="10"/>
  <c r="J19" i="10" s="1"/>
  <c r="J23" i="10"/>
  <c r="R27" i="1"/>
  <c r="R28" i="1"/>
  <c r="Y26" i="1"/>
  <c r="Z49" i="1"/>
  <c r="T49" i="1" s="1"/>
  <c r="S49" i="1"/>
  <c r="Z35" i="1"/>
  <c r="T35" i="1" s="1"/>
  <c r="S35" i="1"/>
  <c r="Z23" i="1"/>
  <c r="T23" i="1" s="1"/>
  <c r="S23" i="1"/>
  <c r="S34" i="1"/>
  <c r="Z34" i="1"/>
  <c r="T34" i="1" s="1"/>
  <c r="N23" i="2"/>
  <c r="D20" i="2"/>
  <c r="N20" i="2" s="1"/>
  <c r="R30" i="1"/>
  <c r="R31" i="1"/>
  <c r="R23" i="1"/>
  <c r="R49" i="1"/>
  <c r="M21" i="14"/>
  <c r="D21" i="1"/>
  <c r="D20" i="1" s="1"/>
  <c r="P25" i="10" l="1"/>
  <c r="P24" i="10" s="1"/>
  <c r="P20" i="10" s="1"/>
  <c r="U56" i="11"/>
  <c r="Q49" i="10"/>
  <c r="R49" i="10"/>
  <c r="S49" i="10" s="1"/>
  <c r="H48" i="10"/>
  <c r="R51" i="10"/>
  <c r="S51" i="10" s="1"/>
  <c r="Q51" i="10"/>
  <c r="T34" i="11"/>
  <c r="I34" i="11"/>
  <c r="I33" i="11" s="1"/>
  <c r="L33" i="11"/>
  <c r="T33" i="11" s="1"/>
  <c r="Q27" i="10"/>
  <c r="R27" i="10"/>
  <c r="S27" i="10" s="1"/>
  <c r="R30" i="10"/>
  <c r="S30" i="10" s="1"/>
  <c r="Q30" i="10"/>
  <c r="H29" i="10"/>
  <c r="L43" i="11"/>
  <c r="T43" i="11" s="1"/>
  <c r="H41" i="10"/>
  <c r="L40" i="11"/>
  <c r="H38" i="10"/>
  <c r="R54" i="10"/>
  <c r="S54" i="10" s="1"/>
  <c r="Q54" i="10"/>
  <c r="T51" i="11"/>
  <c r="I51" i="11"/>
  <c r="L50" i="11"/>
  <c r="T53" i="11"/>
  <c r="I53" i="11"/>
  <c r="Q32" i="10"/>
  <c r="R32" i="10"/>
  <c r="S32" i="10" s="1"/>
  <c r="H31" i="10"/>
  <c r="T29" i="11"/>
  <c r="I29" i="11"/>
  <c r="L30" i="11"/>
  <c r="L28" i="11" s="1"/>
  <c r="H28" i="10"/>
  <c r="L41" i="11"/>
  <c r="T41" i="11" s="1"/>
  <c r="H39" i="10"/>
  <c r="L45" i="11"/>
  <c r="H43" i="10"/>
  <c r="T32" i="11"/>
  <c r="I32" i="11"/>
  <c r="I31" i="11" s="1"/>
  <c r="L31" i="11"/>
  <c r="T31" i="11" s="1"/>
  <c r="L47" i="11"/>
  <c r="H45" i="10"/>
  <c r="P36" i="10"/>
  <c r="S26" i="1"/>
  <c r="Z26" i="1"/>
  <c r="T26" i="1" s="1"/>
  <c r="R22" i="1"/>
  <c r="R37" i="1"/>
  <c r="Y24" i="1"/>
  <c r="Y25" i="1"/>
  <c r="R26" i="1"/>
  <c r="R24" i="1"/>
  <c r="Q43" i="10" l="1"/>
  <c r="R43" i="10"/>
  <c r="S43" i="10" s="1"/>
  <c r="Q39" i="10"/>
  <c r="R39" i="10"/>
  <c r="S39" i="10" s="1"/>
  <c r="Q28" i="10"/>
  <c r="R28" i="10"/>
  <c r="S28" i="10" s="1"/>
  <c r="T28" i="11"/>
  <c r="L27" i="11"/>
  <c r="U29" i="11"/>
  <c r="O29" i="11" s="1"/>
  <c r="L24" i="11"/>
  <c r="T24" i="11" s="1"/>
  <c r="T50" i="11"/>
  <c r="U51" i="11"/>
  <c r="T40" i="11"/>
  <c r="I40" i="11"/>
  <c r="U43" i="11"/>
  <c r="O43" i="11" s="1"/>
  <c r="H26" i="10"/>
  <c r="H22" i="10"/>
  <c r="Q48" i="10"/>
  <c r="R48" i="10"/>
  <c r="S48" i="10" s="1"/>
  <c r="N31" i="11"/>
  <c r="U31" i="11"/>
  <c r="O31" i="11" s="1"/>
  <c r="U32" i="11"/>
  <c r="O32" i="11" s="1"/>
  <c r="N32" i="11"/>
  <c r="T45" i="11"/>
  <c r="I45" i="11"/>
  <c r="U41" i="11"/>
  <c r="T30" i="11"/>
  <c r="I30" i="11"/>
  <c r="I28" i="11" s="1"/>
  <c r="I27" i="11" s="1"/>
  <c r="I26" i="11" s="1"/>
  <c r="Q31" i="10"/>
  <c r="R31" i="10"/>
  <c r="S31" i="10" s="1"/>
  <c r="U53" i="11"/>
  <c r="I50" i="11"/>
  <c r="I24" i="11" s="1"/>
  <c r="Q38" i="10"/>
  <c r="R38" i="10"/>
  <c r="S38" i="10" s="1"/>
  <c r="R41" i="10"/>
  <c r="S41" i="10" s="1"/>
  <c r="Q41" i="10"/>
  <c r="R29" i="10"/>
  <c r="S29" i="10" s="1"/>
  <c r="Q29" i="10"/>
  <c r="U33" i="11"/>
  <c r="N33" i="11"/>
  <c r="U34" i="11"/>
  <c r="P21" i="10"/>
  <c r="P19" i="10" s="1"/>
  <c r="P23" i="10"/>
  <c r="T47" i="11"/>
  <c r="L38" i="11"/>
  <c r="R45" i="10"/>
  <c r="S45" i="10" s="1"/>
  <c r="Q45" i="10"/>
  <c r="H36" i="10"/>
  <c r="Z25" i="1"/>
  <c r="T25" i="1" s="1"/>
  <c r="S25" i="1"/>
  <c r="Y20" i="1"/>
  <c r="Y21" i="1"/>
  <c r="Z24" i="1"/>
  <c r="T24" i="1" s="1"/>
  <c r="S24" i="1"/>
  <c r="R25" i="1"/>
  <c r="I22" i="11" l="1"/>
  <c r="U30" i="11"/>
  <c r="O30" i="11" s="1"/>
  <c r="U45" i="11"/>
  <c r="O45" i="11" s="1"/>
  <c r="R26" i="10"/>
  <c r="S26" i="10" s="1"/>
  <c r="Q26" i="10"/>
  <c r="H25" i="10"/>
  <c r="U40" i="11"/>
  <c r="O40" i="11" s="1"/>
  <c r="U24" i="11"/>
  <c r="O24" i="11" s="1"/>
  <c r="U28" i="11"/>
  <c r="O28" i="11" s="1"/>
  <c r="Q22" i="10"/>
  <c r="R22" i="10"/>
  <c r="S22" i="10" s="1"/>
  <c r="I38" i="11"/>
  <c r="I23" i="11" s="1"/>
  <c r="U50" i="11"/>
  <c r="O50" i="11" s="1"/>
  <c r="L26" i="11"/>
  <c r="L25" i="11" s="1"/>
  <c r="T25" i="11" s="1"/>
  <c r="T27" i="11"/>
  <c r="Q36" i="10"/>
  <c r="H21" i="10"/>
  <c r="R36" i="10"/>
  <c r="S36" i="10" s="1"/>
  <c r="U47" i="11"/>
  <c r="L23" i="11"/>
  <c r="T38" i="11"/>
  <c r="Z21" i="1"/>
  <c r="T21" i="1" s="1"/>
  <c r="S21" i="1"/>
  <c r="Z20" i="1"/>
  <c r="T20" i="1" s="1"/>
  <c r="S20" i="1"/>
  <c r="R21" i="1"/>
  <c r="R20" i="1"/>
  <c r="I25" i="11" l="1"/>
  <c r="L22" i="11"/>
  <c r="T22" i="11" s="1"/>
  <c r="T26" i="11"/>
  <c r="H24" i="10"/>
  <c r="R25" i="10"/>
  <c r="S25" i="10" s="1"/>
  <c r="Q25" i="10"/>
  <c r="U27" i="11"/>
  <c r="O27" i="11" s="1"/>
  <c r="I21" i="11"/>
  <c r="U25" i="11"/>
  <c r="O25" i="11" s="1"/>
  <c r="T23" i="11"/>
  <c r="U38" i="11"/>
  <c r="O38" i="11" s="1"/>
  <c r="Q21" i="10"/>
  <c r="R21" i="10"/>
  <c r="S21" i="10" s="1"/>
  <c r="H20" i="10" l="1"/>
  <c r="R24" i="10"/>
  <c r="S24" i="10" s="1"/>
  <c r="Q24" i="10"/>
  <c r="H23" i="10"/>
  <c r="U22" i="11"/>
  <c r="O22" i="11" s="1"/>
  <c r="L21" i="11"/>
  <c r="T21" i="11" s="1"/>
  <c r="U26" i="11"/>
  <c r="O26" i="11" s="1"/>
  <c r="U23" i="11"/>
  <c r="O23" i="11" s="1"/>
  <c r="U21" i="11" l="1"/>
  <c r="O21" i="11" s="1"/>
  <c r="R20" i="10"/>
  <c r="S20" i="10" s="1"/>
  <c r="Q20" i="10"/>
  <c r="H19" i="10"/>
  <c r="R23" i="10"/>
  <c r="S23" i="10" s="1"/>
  <c r="Q23" i="10"/>
  <c r="R19" i="10" l="1"/>
  <c r="S19" i="10" s="1"/>
  <c r="Q19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tc={BC82410A-74B8-4579-AB99-5C7735154FE6}</author>
  </authors>
  <commentList>
    <comment ref="P39" authorId="0" shapeId="0" xr:uid="{BC82410A-74B8-4579-AB99-5C7735154FE6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ЭСМ дог 44 от 23.11.2020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ВоробьёваИВ</author>
  </authors>
  <commentList>
    <comment ref="D29" authorId="0" shapeId="0" xr:uid="{935B6DCB-33D6-4A61-B333-E14957109FA0}">
      <text>
        <r>
          <rPr>
            <b/>
            <sz val="9"/>
            <color indexed="81"/>
            <rFont val="Tahoma"/>
            <family val="2"/>
            <charset val="204"/>
          </rPr>
          <t>ВоробьёваИВ:</t>
        </r>
        <r>
          <rPr>
            <sz val="9"/>
            <color indexed="81"/>
            <rFont val="Tahoma"/>
            <family val="2"/>
            <charset val="204"/>
          </rPr>
          <t xml:space="preserve">
утвержденная суммарная НВВ</t>
        </r>
      </text>
    </comment>
    <comment ref="E340" authorId="0" shapeId="0" xr:uid="{85738766-7F26-4008-82C5-75E36AE7DC3F}">
      <text>
        <r>
          <rPr>
            <b/>
            <sz val="9"/>
            <color indexed="81"/>
            <rFont val="Tahoma"/>
            <family val="2"/>
            <charset val="204"/>
          </rPr>
          <t>ВоробьёваИВ:</t>
        </r>
        <r>
          <rPr>
            <sz val="9"/>
            <color indexed="81"/>
            <rFont val="Tahoma"/>
            <family val="2"/>
            <charset val="204"/>
          </rPr>
          <t xml:space="preserve">
п.о.+переток</t>
        </r>
      </text>
    </comment>
    <comment ref="E347" authorId="0" shapeId="0" xr:uid="{428DDFC9-6BC0-4E0C-8367-066FC863ECD6}">
      <text>
        <r>
          <rPr>
            <b/>
            <sz val="9"/>
            <color indexed="81"/>
            <rFont val="Tahoma"/>
            <family val="2"/>
            <charset val="204"/>
          </rPr>
          <t>ВоробьёваИВ:</t>
        </r>
        <r>
          <rPr>
            <sz val="9"/>
            <color indexed="81"/>
            <rFont val="Tahoma"/>
            <family val="2"/>
            <charset val="204"/>
          </rPr>
          <t xml:space="preserve">
=(мощность п.25.3.1.2хобъем переток фск)/объем п.о. фск, т.е.=(3,193х2755921)/6311647</t>
        </r>
      </text>
    </comment>
    <comment ref="E348" authorId="0" shapeId="0" xr:uid="{C3C3B32D-7896-45E5-A8F3-5210F87208B4}">
      <text>
        <r>
          <rPr>
            <b/>
            <sz val="9"/>
            <color indexed="81"/>
            <rFont val="Tahoma"/>
            <family val="2"/>
            <charset val="204"/>
          </rPr>
          <t>ВоробьёваИВ:</t>
        </r>
        <r>
          <rPr>
            <sz val="9"/>
            <color indexed="81"/>
            <rFont val="Tahoma"/>
            <family val="2"/>
            <charset val="204"/>
          </rPr>
          <t xml:space="preserve">
=(16.281хкол-во п.о. фск)/общий п.о.,т.е. = (16,281х6,311647)/32,179539</t>
        </r>
      </text>
    </comment>
    <comment ref="E349" authorId="0" shapeId="0" xr:uid="{BD4EBD6D-69E3-4A96-A01A-362B3DB2D608}">
      <text>
        <r>
          <rPr>
            <b/>
            <sz val="9"/>
            <color indexed="81"/>
            <rFont val="Tahoma"/>
            <family val="2"/>
            <charset val="204"/>
          </rPr>
          <t>ВоробьёваИВ:</t>
        </r>
        <r>
          <rPr>
            <sz val="9"/>
            <color indexed="81"/>
            <rFont val="Tahoma"/>
            <family val="2"/>
            <charset val="204"/>
          </rPr>
          <t xml:space="preserve">
из сметы</t>
        </r>
      </text>
    </comment>
  </commentList>
</comments>
</file>

<file path=xl/sharedStrings.xml><?xml version="1.0" encoding="utf-8"?>
<sst xmlns="http://schemas.openxmlformats.org/spreadsheetml/2006/main" count="9809" uniqueCount="1146">
  <si>
    <t>Приложение  № 1</t>
  </si>
  <si>
    <t>к приказу Минэнерго России</t>
  </si>
  <si>
    <t>от « 25 » апреля 2018 г. № 320</t>
  </si>
  <si>
    <r>
      <rPr>
        <sz val="14"/>
        <rFont val="Times New Roman"/>
        <family val="1"/>
        <charset val="204"/>
      </rPr>
      <t xml:space="preserve">Отчет о реализации инвестиционной программы:  </t>
    </r>
    <r>
      <rPr>
        <sz val="14"/>
        <color rgb="FF000000"/>
        <rFont val="Times New Roman"/>
        <family val="1"/>
        <charset val="204"/>
      </rPr>
      <t xml:space="preserve">Инвестиционная программа   ОБЩЕСТВО С ОГРАНИЧЕННОЙ ОТВЕТСТВЕННОСТЬЮ "ЭНЕРГОМОДУЛЬ"
</t>
    </r>
    <r>
      <rPr>
        <sz val="14"/>
        <rFont val="Times New Roman"/>
        <family val="1"/>
        <charset val="204"/>
      </rPr>
      <t>_</t>
    </r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</si>
  <si>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</si>
  <si>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</si>
  <si>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</si>
  <si>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</si>
  <si>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</si>
  <si>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 xml:space="preserve">Оценка полной стоимости инвестиционного проекта в прогнозных ценах соответствующих лет, млн. рублей 
(с НДС) 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</si>
  <si>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электроэнергетики, млн. рублей (с НДС)</t>
  </si>
  <si>
    <t xml:space="preserve">Остаток финансирования капитальных вложений 
на 01.01.2021 год в прогнозных ценах соответствующих лет, млн. рублей 
(с НДС) </t>
  </si>
  <si>
    <t>Причины отклонений</t>
  </si>
  <si>
    <t>План</t>
  </si>
  <si>
    <t>Факт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</si>
  <si>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</si>
  <si>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</si>
  <si>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</si>
  <si>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</si>
  <si>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</si>
  <si>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фактический объем финансирования, в том числе за счет:</t>
  </si>
  <si>
    <t>млн. рублей (с НДС)</t>
  </si>
  <si>
    <t>%</t>
  </si>
  <si>
    <t>0</t>
  </si>
  <si>
    <t>ВСЕГО по инвестиционной программе, в том числе:</t>
  </si>
  <si>
    <t>Г</t>
  </si>
  <si>
    <t>0.2</t>
  </si>
  <si>
    <t>Реконструкция, модернизация, техническое перевооружение, всего</t>
  </si>
  <si>
    <t>0.4</t>
  </si>
  <si>
    <t>Прочее новое строительство объектов электросетевого хозяйства, всего</t>
  </si>
  <si>
    <t>0.6</t>
  </si>
  <si>
    <t>Прочие инвестиционные проекты, всего</t>
  </si>
  <si>
    <t>Ульяновская область</t>
  </si>
  <si>
    <t>1.2</t>
  </si>
  <si>
    <t>Реконструкция, модернизация, техническое перевооружение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</si>
  <si>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</si>
  <si>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</si>
  <si>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</si>
  <si>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</si>
  <si>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1.2.3.1.1</t>
  </si>
  <si>
    <t xml:space="preserve">Установка приборов учёта на ВЛ-0,4 кВ </t>
  </si>
  <si>
    <t>К_ЭМ001</t>
  </si>
  <si>
    <t>1.2.3.1.2</t>
  </si>
  <si>
    <t>Установка приборов учета электроэнергии на трансформаторных подстанциях 6-10/0,4 кВ</t>
  </si>
  <si>
    <t>К_ЭМ002</t>
  </si>
  <si>
    <t>1.2.3.2</t>
  </si>
  <si>
    <t>«Установка приборов учета, класс напряжения 6 (10) кВ, всего, в том числе:»</t>
  </si>
  <si>
    <t>1.2.3.2.1</t>
  </si>
  <si>
    <t xml:space="preserve">Установка пунктов коммерческого учета электроэнергии на ВЛ 10 кВ </t>
  </si>
  <si>
    <t>К_ЭМ003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</si>
  <si>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</si>
  <si>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</si>
  <si>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1.2.3.5.1</t>
  </si>
  <si>
    <t xml:space="preserve"> Установка устройств передачи данных с приборов учета </t>
  </si>
  <si>
    <t>К_ЭМ004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</si>
  <si>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</si>
  <si>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</si>
  <si>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</si>
  <si>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</si>
  <si>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1.2.4.2.1.</t>
  </si>
  <si>
    <t>Установка динамического диспетчерского щита на рабочих местах диспетчеров на диспетчерском пункте в г. Димитровград</t>
  </si>
  <si>
    <t>К_ЭМ005</t>
  </si>
  <si>
    <t>1.4</t>
  </si>
  <si>
    <t>Прочее новое строительство объектов электросетевого хозяйства, всего, в том числе:</t>
  </si>
  <si>
    <t>1.4.1</t>
  </si>
  <si>
    <t>Строительство кольцующей перемычки кабельной линией 10 кВ от ТП-84 до ТП-299 и от ТП-294 до ТП-124, общей L= 1,7 км в г.Димитровград</t>
  </si>
  <si>
    <t>К_ЭМ006</t>
  </si>
  <si>
    <t>1.4.2</t>
  </si>
  <si>
    <t>Строительство РП 10/0,4 кВ 250 кВА, ВЛЗ-10 кВ L=0,2 км, КЛ-10 кВ L=0,8 км, ВЛИ-0,4 кВ L=0,2 км в г. Димитровград</t>
  </si>
  <si>
    <t>К_ЭМ007</t>
  </si>
  <si>
    <t>1.4.3</t>
  </si>
  <si>
    <t>Строительство ГКТП 10/0,4 кВ 400 кВА, ВЛЗ-10 кВ L=0,2 км, КЛ-10 кВ L=0,1 км, ВЛИ-0,4 кВ L=0,4 км в г. Димитровград</t>
  </si>
  <si>
    <t>К_ЭМ008</t>
  </si>
  <si>
    <t>1.4.4</t>
  </si>
  <si>
    <t>Строительство ГКТП 10/0,4 кВ 250 кВА, ВЛЗ-10 кВ L=0,2 км, ВЛИ-0,4 кВ L=0,2 км в г. Димитровград</t>
  </si>
  <si>
    <t>К_ЭМ009</t>
  </si>
  <si>
    <t>1.4.5</t>
  </si>
  <si>
    <t>Строительство ГКТП 10/0,4 кВ 250 кВА, ВЛЗ-10 кВ L=0,2 км, КЛ-10 кВ L=0,5 км, ВЛИ-0,4 кВ L=0,5 км в г. Димитровград</t>
  </si>
  <si>
    <t>К_ЭМ010</t>
  </si>
  <si>
    <t>1.4.6</t>
  </si>
  <si>
    <t xml:space="preserve">Строительство  трёх ВЛИ-0,4 кВ L=1,2 км в г. Димитровград </t>
  </si>
  <si>
    <t>К_ЭМ011</t>
  </si>
  <si>
    <t>1.4.7</t>
  </si>
  <si>
    <t>Строительство РП 10/0,4 кВ 2*400 кВА, ГКТП 10/0,4 кВ 400 кВА,КЛ-10 кВ L=3,1 км, ВЛИ-0,4 кВ L=0,6 км в г. Димитровград</t>
  </si>
  <si>
    <t>К_ЭМ012</t>
  </si>
  <si>
    <t>1.4.8</t>
  </si>
  <si>
    <t>Строительство 3 (трех) переключающих пунктов на воздушных линиях ВЛ-10 кВ на территории водозабора "Горка" в г.Димитровград</t>
  </si>
  <si>
    <t>К_ЭМ013</t>
  </si>
  <si>
    <t>1.4.9</t>
  </si>
  <si>
    <t>Строительство кольцующей перемычки кабельной линией 10 кВ от ТП-292 до ТП-166, общей L= 0,8 км в г.Димитровград</t>
  </si>
  <si>
    <t>К_ЭМ014</t>
  </si>
  <si>
    <t>1.4.10</t>
  </si>
  <si>
    <t>Строительство РП 10/0,4 кВ 250 кВА,  КЛ-10 кВ L=1,2 км в г. Димитровград</t>
  </si>
  <si>
    <t>К_ЭМ015</t>
  </si>
  <si>
    <t>1.4.11</t>
  </si>
  <si>
    <t>Строительство ГКТП 10/0,4 кВ 250 кВА,  КЛ-10 кВ L=2,1 км в г. Димитровград</t>
  </si>
  <si>
    <t>К_ЭМ016</t>
  </si>
  <si>
    <t>1.6</t>
  </si>
  <si>
    <t>Прочие инвестиционные проекты, всего, в том числе:</t>
  </si>
  <si>
    <t>1.6.1</t>
  </si>
  <si>
    <t xml:space="preserve">Приобретение в г. Димитровград 2КЛ-10 кВ общей протяженностью 0,4 км, КТП (1 шт) мощностью 0,5 мВА </t>
  </si>
  <si>
    <t>К_ЭМ017</t>
  </si>
  <si>
    <t>1.6.2</t>
  </si>
  <si>
    <t xml:space="preserve">Приобретение в г. Димитровград КЛ-10  общей протяженностью 0,4 км, КТП мощностью 0,8 мВА </t>
  </si>
  <si>
    <t>К_ЭМ018</t>
  </si>
  <si>
    <t>1.6.3</t>
  </si>
  <si>
    <t xml:space="preserve">Приобретение в г. Димитровград КЛ-10 кВ протяженностью 0,5 км, КТП (1 шт) мощностью 0,16 мВА </t>
  </si>
  <si>
    <t>К_ЭМ019</t>
  </si>
  <si>
    <t>1.6.4</t>
  </si>
  <si>
    <t>Покупка автомобилей на шасси ГАЗ  (для перевозки материалов и оборудования) – 2 шт.</t>
  </si>
  <si>
    <t>К_ЭМ020</t>
  </si>
  <si>
    <t>1.6.5</t>
  </si>
  <si>
    <t>Покупка бригадных автомобилей на шасси УАЗ- 3 шт.</t>
  </si>
  <si>
    <t>К_ЭМ021</t>
  </si>
  <si>
    <t>1.6.6</t>
  </si>
  <si>
    <t>Покупка передвижной ДЭС 100 кВт</t>
  </si>
  <si>
    <t>К_ЭМ022</t>
  </si>
  <si>
    <t>1.6.7</t>
  </si>
  <si>
    <t xml:space="preserve">Система контроля доступа в трансформаторные подстанции  совмещенная с сигнализацией исчезновения напряжения на шинах трансформаторных подстанций в г.Димитровград </t>
  </si>
  <si>
    <t>К_ЭМ023</t>
  </si>
  <si>
    <t>1.6.8</t>
  </si>
  <si>
    <t xml:space="preserve">Покупка грузового автомобиля на базе Камаз  с кму </t>
  </si>
  <si>
    <t>К_ЭМ024</t>
  </si>
  <si>
    <t>1.6.9</t>
  </si>
  <si>
    <t>Покупка испытательного и диагностического оборудования -  1 шт.(Комплекс измерительный для прогрузки первичным током.-1шт.,Аппарат испытания качества трансформаторного масла-1шт., Комплекс испытательный высоковольтный -1шт.)</t>
  </si>
  <si>
    <t>К_ЭМ025</t>
  </si>
  <si>
    <t>1.6.10</t>
  </si>
  <si>
    <t>Покупка установки для осушки и очистки трансформаторного масла - 1шт.</t>
  </si>
  <si>
    <t>К_ЭМ026</t>
  </si>
  <si>
    <t>1.6.11</t>
  </si>
  <si>
    <t>Покупка грузовго автомобиля ГАЗ – 1 шт.</t>
  </si>
  <si>
    <t>К_ЭМ027</t>
  </si>
  <si>
    <t>1.6.12</t>
  </si>
  <si>
    <t xml:space="preserve">Приобретение в г. Димитровград ВЛ-0,4кВ, ВЛ-10 кВ общей протяженностью 0,8 км, КТП (1 шт) мощностью 0,63 МВа </t>
  </si>
  <si>
    <t>К_ЭМ028</t>
  </si>
  <si>
    <t>1.6.13</t>
  </si>
  <si>
    <t xml:space="preserve">Приобретение в г. Димитровград ВЛ-10 кВ, КЛ-10  общей протяженностью 0,2 км, КТП (2 шт) мощностью 0,8 МВа </t>
  </si>
  <si>
    <t>К_ЭМ029</t>
  </si>
  <si>
    <t>1.6.14</t>
  </si>
  <si>
    <t xml:space="preserve">Приобретение в г. Димитровград ВЛ-10 кВ протяженностью 0,2 км, КТП (1 шт) мощностью 0,4 МВа </t>
  </si>
  <si>
    <t>К_ЭМ030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</si>
  <si>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</si>
  <si>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Приложение  № 2</t>
  </si>
  <si>
    <t>Отчет о реализации инвестиционной программы: Инвестиционная программа   ОБЩЕСТВО С ОГРАНИЧЕННОЙ ОТВЕТСТВЕННОСТЬЮ "ЭНЕРГОМОДУЛЬ"</t>
  </si>
  <si>
    <t xml:space="preserve">                                   полное наименование субъекта электроэнергетики</t>
  </si>
  <si>
    <t>Утвержденные плановые значения показателей приведены в соответствии с Распоряжение Министерства энергетики, жилищно-коммунального комплекса и городской среды Ульяновской области № 138-од от 30.10.2019г.</t>
  </si>
  <si>
    <t xml:space="preserve">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     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</si>
  <si>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</si>
  <si>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</si>
  <si>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 xml:space="preserve">Остаток освоения капитальных вложений 
на 01.01. 2021 год , млн. рублей 
(без НДС) </t>
  </si>
  <si>
    <t>млн. рублей (без НДС)</t>
  </si>
  <si>
    <t>в базисном уровне цен</t>
  </si>
  <si>
    <t>в прогнозных ценах соответствующих лет</t>
  </si>
  <si>
    <t>в прогнозных ценах</t>
  </si>
  <si>
    <t>в текущих ценах</t>
  </si>
  <si>
    <t xml:space="preserve">в прогнозных ценах </t>
  </si>
  <si>
    <t>Приложение  № 3</t>
  </si>
  <si>
    <t xml:space="preserve">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</si>
  <si>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</si>
  <si>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Первоначальная стоимость принимаемых к учету основных средств и нематериальных активов, млн. рублей (без НДС)</t>
  </si>
  <si>
    <t>нематериальные активы</t>
  </si>
  <si>
    <t>основные средства</t>
  </si>
  <si>
    <t>МВ×А</t>
  </si>
  <si>
    <t>Мвар</t>
  </si>
  <si>
    <t>км ЛЭП</t>
  </si>
  <si>
    <t>МВт</t>
  </si>
  <si>
    <t>Другое</t>
  </si>
  <si>
    <t>млн. рублей
 (без НДС)</t>
  </si>
  <si>
    <t xml:space="preserve"> %</t>
  </si>
  <si>
    <t>Система контроля доступа в трансформаторные подстанции  совмещенная с сигнализацией исчезновения напряжения на шинах трансформаторных подстанций в г.Димитровград</t>
  </si>
  <si>
    <t>Приложение  № 4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</si>
  <si>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</si>
  <si>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</si>
  <si>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</si>
  <si>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>Квартал</t>
  </si>
  <si>
    <t>IV</t>
  </si>
  <si>
    <t>-</t>
  </si>
  <si>
    <t>III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</si>
  <si>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
о предоставлении мощности</t>
  </si>
  <si>
    <t>Приложение  № 5</t>
  </si>
  <si>
    <t xml:space="preserve">Отчет о реализации инвестиционной программы: Инвестиционная программа   ОБЩЕСТВО С ОГРАНИЧЕННОЙ ОТВЕТСТВЕННОСТЬЮ "ЭНЕРГОМОДУЛЬ"
</t>
  </si>
  <si>
    <t xml:space="preserve">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</si>
  <si>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км ВЛ
 1-цеп</t>
  </si>
  <si>
    <t>км ВЛ
 2-цеп</t>
  </si>
  <si>
    <t>км КЛ</t>
  </si>
  <si>
    <t>Дата ввода объекта, дд.мм.гггг</t>
  </si>
  <si>
    <t>Приложение  № 6</t>
  </si>
  <si>
    <t xml:space="preserve">Отчет о реализации инвестиционной программы: Инвестиционная программа   ОБЩЕСТВО С ОГРАНИЧЕННОЙ ОТВЕТСТВЕННОСТЬЮ "ЭНЕРГОМОДУЛЬ"
</t>
  </si>
  <si>
    <t xml:space="preserve">     полное наименование субъекта электроэнергетики</t>
  </si>
  <si>
    <t xml:space="preserve">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</si>
  <si>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Наименование объекта, выводимого из эксплуатации</t>
  </si>
  <si>
    <t>Дата вывода объекта, дд.мм.гггг</t>
  </si>
  <si>
    <t>Приложение  № 7</t>
  </si>
  <si>
    <t xml:space="preserve">Отчет о реализации инвестиционной программы : Инвестиционная программа   ОБЩЕСТВО С ОГРАНИЧЕННОЙ ОТВЕТСТВЕННОСТЬЮ "ЭНЕРГОМОДУЛЬ"
</t>
  </si>
  <si>
    <t xml:space="preserve">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</si>
  <si>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Наименование инвестиционного проекта (группы инвестиционных проектов)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</si>
  <si>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</si>
  <si>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</si>
  <si>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</si>
  <si>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</si>
  <si>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</si>
  <si>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</si>
  <si>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</si>
  <si>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</si>
  <si>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</si>
  <si>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4.1</t>
  </si>
  <si>
    <t>4.2</t>
  </si>
  <si>
    <t>4.3</t>
  </si>
  <si>
    <t>4.4</t>
  </si>
  <si>
    <t>4. …</t>
  </si>
  <si>
    <t>5.1</t>
  </si>
  <si>
    <t>5.2</t>
  </si>
  <si>
    <t>5.3</t>
  </si>
  <si>
    <t>5.4</t>
  </si>
  <si>
    <t>5.…</t>
  </si>
  <si>
    <t>6.1</t>
  </si>
  <si>
    <t>6.2</t>
  </si>
  <si>
    <t>6.3</t>
  </si>
  <si>
    <t>6.4</t>
  </si>
  <si>
    <t>6. …</t>
  </si>
  <si>
    <t>7.1</t>
  </si>
  <si>
    <t>7.2</t>
  </si>
  <si>
    <t>7.3</t>
  </si>
  <si>
    <t>7.4</t>
  </si>
  <si>
    <t>7. …</t>
  </si>
  <si>
    <t>8.1</t>
  </si>
  <si>
    <t>8.2</t>
  </si>
  <si>
    <t>8.3</t>
  </si>
  <si>
    <t>8.4</t>
  </si>
  <si>
    <t>8. …</t>
  </si>
  <si>
    <t>9.1</t>
  </si>
  <si>
    <t>9.2</t>
  </si>
  <si>
    <t>9.3</t>
  </si>
  <si>
    <t>9.4</t>
  </si>
  <si>
    <t>9. …</t>
  </si>
  <si>
    <t>10.1</t>
  </si>
  <si>
    <t>10.2</t>
  </si>
  <si>
    <t>10.3</t>
  </si>
  <si>
    <t>10.4</t>
  </si>
  <si>
    <t>10. …</t>
  </si>
  <si>
    <t>Приложение  № 8</t>
  </si>
  <si>
    <t xml:space="preserve">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</si>
  <si>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</si>
  <si>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</si>
  <si>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</si>
  <si>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</si>
  <si>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</si>
  <si>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</si>
  <si>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</si>
  <si>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факт  на 01.01. года N</t>
  </si>
  <si>
    <t>факт на 01.01. года N+1</t>
  </si>
  <si>
    <t>факт года N-1
(на 01.01.года N)</t>
  </si>
  <si>
    <t>факт года N
(на 01.01. года N+1)</t>
  </si>
  <si>
    <t>Приложение № 9</t>
  </si>
  <si>
    <t>Инвестиционная программа : Инвестиционная программа   ОБЩЕСТВО С ОГРАНИЧЕННОЙ ОТВЕТСТВЕННОСТЬЮ "ЭНЕРГОМОДУЛЬ"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</si>
  <si>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</si>
  <si>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</si>
  <si>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№ п/п</t>
  </si>
  <si>
    <t>Показатель</t>
  </si>
  <si>
    <t>Ед. изм.</t>
  </si>
  <si>
    <t xml:space="preserve">План </t>
  </si>
  <si>
    <t>в ед. измерений</t>
  </si>
  <si>
    <t>в процентах, %</t>
  </si>
  <si>
    <t>6</t>
  </si>
  <si>
    <t>БЮДЖЕТ ДОХОДОВ И РАСХОДОВ</t>
  </si>
  <si>
    <t>I</t>
  </si>
  <si>
    <t>Выручка от реализации товаров (работ, услуг) всего, в том числе*:</t>
  </si>
  <si>
    <t>млн. рублей</t>
  </si>
  <si>
    <t>1.1</t>
  </si>
  <si>
    <t xml:space="preserve">Производство и поставка электрической энергии и мощности всего, в том числе: 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</si>
  <si>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</si>
  <si>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</si>
  <si>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</si>
  <si>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</si>
  <si>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</si>
  <si>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</si>
  <si>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</si>
  <si>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</si>
  <si>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</si>
  <si>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</si>
  <si>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</si>
  <si>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</si>
  <si>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</si>
  <si>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</si>
  <si>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</si>
  <si>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</si>
  <si>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</si>
  <si>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</si>
  <si>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 xml:space="preserve">в части управления технологическими режимами 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</si>
  <si>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</si>
  <si>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</si>
  <si>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</si>
  <si>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</si>
  <si>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</si>
  <si>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</si>
  <si>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</si>
  <si>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</si>
  <si>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</si>
  <si>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</si>
  <si>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</si>
  <si>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</si>
  <si>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</si>
  <si>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</si>
  <si>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</si>
  <si>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</si>
  <si>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</si>
  <si>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</si>
  <si>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</si>
  <si>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</si>
  <si>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</si>
  <si>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</si>
  <si>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</si>
  <si>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</si>
  <si>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</si>
  <si>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</si>
  <si>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</si>
  <si>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</si>
  <si>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</si>
  <si>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</si>
  <si>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</si>
  <si>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</si>
  <si>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</si>
  <si>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</si>
  <si>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</si>
  <si>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</si>
  <si>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</si>
  <si>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</si>
  <si>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</si>
  <si>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</si>
  <si>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</si>
  <si>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</si>
  <si>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</si>
  <si>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</si>
  <si>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</si>
  <si>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</si>
  <si>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</si>
  <si>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</si>
  <si>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</si>
  <si>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</si>
  <si>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</si>
  <si>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</si>
  <si>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</si>
  <si>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</si>
  <si>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</si>
  <si>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</si>
  <si>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</si>
  <si>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</si>
  <si>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</si>
  <si>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</si>
  <si>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</si>
  <si>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</si>
  <si>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</si>
  <si>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</si>
  <si>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</si>
  <si>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</si>
  <si>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</si>
  <si>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</si>
  <si>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</si>
  <si>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</si>
  <si>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</si>
  <si>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</si>
  <si>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</si>
  <si>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</si>
  <si>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</si>
  <si>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</si>
  <si>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</si>
  <si>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</si>
  <si>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</si>
  <si>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</si>
  <si>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</si>
  <si>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</si>
  <si>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</si>
  <si>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</si>
  <si>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</si>
  <si>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</si>
  <si>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</si>
  <si>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</si>
  <si>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</si>
  <si>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</si>
  <si>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</si>
  <si>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</si>
  <si>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</si>
  <si>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</si>
  <si>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</si>
  <si>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</si>
  <si>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</si>
  <si>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</si>
  <si>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</si>
  <si>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</si>
  <si>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</si>
  <si>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</si>
  <si>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</si>
  <si>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</si>
  <si>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</si>
  <si>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</si>
  <si>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</si>
  <si>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</si>
  <si>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</si>
  <si>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</si>
  <si>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</si>
  <si>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</si>
  <si>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</si>
  <si>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</si>
  <si>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</si>
  <si>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</si>
  <si>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</si>
  <si>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</si>
  <si>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</si>
  <si>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</si>
  <si>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</si>
  <si>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</si>
  <si>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</si>
  <si>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</si>
  <si>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</si>
  <si>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</si>
  <si>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</si>
  <si>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</si>
  <si>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</si>
  <si>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</si>
  <si>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</si>
  <si>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</si>
  <si>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</si>
  <si>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</si>
  <si>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</si>
  <si>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</si>
  <si>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</si>
  <si>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</si>
  <si>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</si>
  <si>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</si>
  <si>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</si>
  <si>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</si>
  <si>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</si>
  <si>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</si>
  <si>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</si>
  <si>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</si>
  <si>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</si>
  <si>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</si>
  <si>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</si>
  <si>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</si>
  <si>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</si>
  <si>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</si>
  <si>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</si>
  <si>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</si>
  <si>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</si>
  <si>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</si>
  <si>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</si>
  <si>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</si>
  <si>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</si>
  <si>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</si>
  <si>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</si>
  <si>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</si>
  <si>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</si>
  <si>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</si>
  <si>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</si>
  <si>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</si>
  <si>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</si>
  <si>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</si>
  <si>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</si>
  <si>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</si>
  <si>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</si>
  <si>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</si>
  <si>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</si>
  <si>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</si>
  <si>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</si>
  <si>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</si>
  <si>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</si>
  <si>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</si>
  <si>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</si>
  <si>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</si>
  <si>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</si>
  <si>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</si>
  <si>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</si>
  <si>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</si>
  <si>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</si>
  <si>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</si>
  <si>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</si>
  <si>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</si>
  <si>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</si>
  <si>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</si>
  <si>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</si>
  <si>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</si>
  <si>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</si>
  <si>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</si>
  <si>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</si>
  <si>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</si>
  <si>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</si>
  <si>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</si>
  <si>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</si>
  <si>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</si>
  <si>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</si>
  <si>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</si>
  <si>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</si>
  <si>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</si>
  <si>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</si>
  <si>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</si>
  <si>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</si>
  <si>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</si>
  <si>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</si>
  <si>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</si>
  <si>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</si>
  <si>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</si>
  <si>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</si>
  <si>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</si>
  <si>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</si>
  <si>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</si>
  <si>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</si>
  <si>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</si>
  <si>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</si>
  <si>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</si>
  <si>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</si>
  <si>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</si>
  <si>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</si>
  <si>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</si>
  <si>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</si>
  <si>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</si>
  <si>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</si>
  <si>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</si>
  <si>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</si>
  <si>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</si>
  <si>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</si>
  <si>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</si>
  <si>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</si>
  <si>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</si>
  <si>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</si>
  <si>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</si>
  <si>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</si>
  <si>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</si>
  <si>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</si>
  <si>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</si>
  <si>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</si>
  <si>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</si>
  <si>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</si>
  <si>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</si>
  <si>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</si>
  <si>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</si>
  <si>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</si>
  <si>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</si>
  <si>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</si>
  <si>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</si>
  <si>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</si>
  <si>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</si>
  <si>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</si>
  <si>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</si>
  <si>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</si>
  <si>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</si>
  <si>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</si>
  <si>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</si>
  <si>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</si>
  <si>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</si>
  <si>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</si>
  <si>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</si>
  <si>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</si>
  <si>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</si>
  <si>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</si>
  <si>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</si>
  <si>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</si>
  <si>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</si>
  <si>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</si>
  <si>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</si>
  <si>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</si>
  <si>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</si>
  <si>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</si>
  <si>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</si>
  <si>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</si>
  <si>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</si>
  <si>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</si>
  <si>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</si>
  <si>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</si>
  <si>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</si>
  <si>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</si>
  <si>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</si>
  <si>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</si>
  <si>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</si>
  <si>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</si>
  <si>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</si>
  <si>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</si>
  <si>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</si>
  <si>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</si>
  <si>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</si>
  <si>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</si>
  <si>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</si>
  <si>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</si>
  <si>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</si>
  <si>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</si>
  <si>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</si>
  <si>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</si>
  <si>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</si>
  <si>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</si>
  <si>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</si>
  <si>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</si>
  <si>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</si>
  <si>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</si>
  <si>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</si>
  <si>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</si>
  <si>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</si>
  <si>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</si>
  <si>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</si>
  <si>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</si>
  <si>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</si>
  <si>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</si>
  <si>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</si>
  <si>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</si>
  <si>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</si>
  <si>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</si>
  <si>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</si>
  <si>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</si>
  <si>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</si>
  <si>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</si>
  <si>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</si>
  <si>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</si>
  <si>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</si>
  <si>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</si>
  <si>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</si>
  <si>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</si>
  <si>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</si>
  <si>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</si>
  <si>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</si>
  <si>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</si>
  <si>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</si>
  <si>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</si>
  <si>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</si>
  <si>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</si>
  <si>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</si>
  <si>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</si>
  <si>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</si>
  <si>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</si>
  <si>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</si>
  <si>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</si>
  <si>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</si>
  <si>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</si>
  <si>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</si>
  <si>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</si>
  <si>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</si>
  <si>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</si>
  <si>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</si>
  <si>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</si>
  <si>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</si>
  <si>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</si>
  <si>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</si>
  <si>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</si>
  <si>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</si>
  <si>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</si>
  <si>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</si>
  <si>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</si>
  <si>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</si>
  <si>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</si>
  <si>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</si>
  <si>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</si>
  <si>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</si>
  <si>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</si>
  <si>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</si>
  <si>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</si>
  <si>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</si>
  <si>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</si>
  <si>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</si>
  <si>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</si>
  <si>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</si>
  <si>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</si>
  <si>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</si>
  <si>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</si>
  <si>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</si>
  <si>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</si>
  <si>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</si>
  <si>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</si>
  <si>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</si>
  <si>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</si>
  <si>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</si>
  <si>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</si>
  <si>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</si>
  <si>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</si>
  <si>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</si>
  <si>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</si>
  <si>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</si>
  <si>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</si>
  <si>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</si>
  <si>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</si>
  <si>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</si>
  <si>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</si>
  <si>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</si>
  <si>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</si>
  <si>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</si>
  <si>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</si>
  <si>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</si>
  <si>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</si>
  <si>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</si>
  <si>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</si>
  <si>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</si>
  <si>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</si>
  <si>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</si>
  <si>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</si>
  <si>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</si>
  <si>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</si>
  <si>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</si>
  <si>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</si>
  <si>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</si>
  <si>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</si>
  <si>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</si>
  <si>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</si>
  <si>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</si>
  <si>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</si>
  <si>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</si>
  <si>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</si>
  <si>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</si>
  <si>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</si>
  <si>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</si>
  <si>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</si>
  <si>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</si>
  <si>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</si>
  <si>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</si>
  <si>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</si>
  <si>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</si>
  <si>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</si>
  <si>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</si>
  <si>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</si>
  <si>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</si>
  <si>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</si>
  <si>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</si>
  <si>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</si>
  <si>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</si>
  <si>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</si>
  <si>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</si>
  <si>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</si>
  <si>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</si>
  <si>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</si>
  <si>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</si>
  <si>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</si>
  <si>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</si>
  <si>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</si>
  <si>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</si>
  <si>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</si>
  <si>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</si>
  <si>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</si>
  <si>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</si>
  <si>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</si>
  <si>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</si>
  <si>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</si>
  <si>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</si>
  <si>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</si>
  <si>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</si>
  <si>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</si>
  <si>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</si>
  <si>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</si>
  <si>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</si>
  <si>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</si>
  <si>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</si>
  <si>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</si>
  <si>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</si>
  <si>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</si>
  <si>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</si>
  <si>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</si>
  <si>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</si>
  <si>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</si>
  <si>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</si>
  <si>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</si>
  <si>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</si>
  <si>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</si>
  <si>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</si>
  <si>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</si>
  <si>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</si>
  <si>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</si>
  <si>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</si>
  <si>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</si>
  <si>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</si>
  <si>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</si>
  <si>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</si>
  <si>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</si>
  <si>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</si>
  <si>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</si>
  <si>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</si>
  <si>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</si>
  <si>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</si>
  <si>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</si>
  <si>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</si>
  <si>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</si>
  <si>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</si>
  <si>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</si>
  <si>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</si>
  <si>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</si>
  <si>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</si>
  <si>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</si>
  <si>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</si>
  <si>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</si>
  <si>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</si>
  <si>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</si>
  <si>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</si>
  <si>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</si>
  <si>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</si>
  <si>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</si>
  <si>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</si>
  <si>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</si>
  <si>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</si>
  <si>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</si>
  <si>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</si>
  <si>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</si>
  <si>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</si>
  <si>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</si>
  <si>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</si>
  <si>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</si>
  <si>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</si>
  <si>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</si>
  <si>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</si>
  <si>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>чел.</t>
  </si>
  <si>
    <t xml:space="preserve">2 Источники финансирования инвестиционной программы субъекта электроэнергетики </t>
  </si>
  <si>
    <t>Отклонения от плановых значений года N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</si>
  <si>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</si>
  <si>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</si>
  <si>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</si>
  <si>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</si>
  <si>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</si>
  <si>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</si>
  <si>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</si>
  <si>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</si>
  <si>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</si>
  <si>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</si>
  <si>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</si>
  <si>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</si>
  <si>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</si>
  <si>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</si>
  <si>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</si>
  <si>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</si>
  <si>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</si>
  <si>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</si>
  <si>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</si>
  <si>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</si>
  <si>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</si>
  <si>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</si>
  <si>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</si>
  <si>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</si>
  <si>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</si>
  <si>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</si>
  <si>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</si>
  <si>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</si>
  <si>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</si>
  <si>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</si>
  <si>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</si>
  <si>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</si>
  <si>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</si>
  <si>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</si>
  <si>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</si>
  <si>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</si>
  <si>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</si>
  <si>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</si>
  <si>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</si>
  <si>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</si>
  <si>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</si>
  <si>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</si>
  <si>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</si>
  <si>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</si>
  <si>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</si>
  <si>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</si>
  <si>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</si>
  <si>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</si>
  <si>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</si>
  <si>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</si>
  <si>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</si>
  <si>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</si>
  <si>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</si>
  <si>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</si>
  <si>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недоиспользованная амортизация прошлых лет всего, в том числе:</t>
  </si>
  <si>
    <t>1.2.3.1.2.</t>
  </si>
  <si>
    <t>1.2.3.3</t>
  </si>
  <si>
    <t>1.2.3.4</t>
  </si>
  <si>
    <t>1.2.3.6</t>
  </si>
  <si>
    <t>1.2.3.7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</si>
  <si>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</si>
  <si>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</si>
  <si>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</si>
  <si>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</si>
  <si>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</si>
  <si>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</si>
  <si>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</si>
  <si>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</si>
  <si>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</si>
  <si>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</si>
  <si>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</si>
  <si>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</si>
  <si>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</si>
  <si>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</si>
  <si>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</si>
  <si>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</si>
  <si>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</si>
  <si>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</si>
  <si>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</si>
  <si>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</si>
  <si>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</si>
  <si>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</si>
  <si>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</si>
  <si>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</si>
  <si>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</si>
  <si>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</si>
  <si>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</si>
  <si>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</si>
  <si>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</si>
  <si>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</si>
  <si>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</si>
  <si>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</si>
  <si>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</si>
  <si>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</si>
  <si>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</si>
  <si>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</si>
  <si>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Приложение  № 10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</si>
  <si>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</si>
  <si>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</si>
  <si>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</si>
  <si>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</si>
  <si>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Отклонение от плана финансирования по итогам отчетного периода</t>
  </si>
  <si>
    <t xml:space="preserve">Всего </t>
  </si>
  <si>
    <t>I квартал</t>
  </si>
  <si>
    <t>II квартал</t>
  </si>
  <si>
    <t>III квартал</t>
  </si>
  <si>
    <t>IV квартал</t>
  </si>
  <si>
    <t>млн. рублей
 (с НДС)</t>
  </si>
  <si>
    <t xml:space="preserve"> </t>
  </si>
  <si>
    <t>Приложение  № 11</t>
  </si>
  <si>
    <t>Отчет о реализации инвестиционной программы: Инвестиционная программа  ОБЩЕСТВО С ОГРАНИЧЕННОЙ ОТВЕТСТВЕННОСТЬЮ "ЭНЕРГОМОДУЛЬ"</t>
  </si>
  <si>
    <t>Финансирование капитальных вложений, млн. рублей (с НДС)</t>
  </si>
  <si>
    <t>Приложение  № 12</t>
  </si>
  <si>
    <t xml:space="preserve">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</si>
  <si>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</si>
  <si>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Остаток освоения капитальных вложений 
на  конец отчетного периода,  
млн. рублей 
(без НДС) </t>
  </si>
  <si>
    <t>Отклонение от плана освоения по итогам отчетного периода</t>
  </si>
  <si>
    <t>Всего</t>
  </si>
  <si>
    <t xml:space="preserve">Факт </t>
  </si>
  <si>
    <t>Приложение 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</si>
  <si>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</si>
  <si>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 xml:space="preserve">       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</si>
  <si>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</si>
  <si>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Наименование инвестиционного проекта (группы инвестиционных проектов)</t>
  </si>
  <si>
    <t>Отклонение от плана ввода основных средств по итогам отчетного периода</t>
  </si>
  <si>
    <t xml:space="preserve">III квартал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</si>
  <si>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</si>
  <si>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</si>
  <si>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</si>
  <si>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</si>
  <si>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</si>
  <si>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</si>
  <si>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</si>
  <si>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</si>
  <si>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</si>
  <si>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</si>
  <si>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</si>
  <si>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</si>
  <si>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</si>
  <si>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</si>
  <si>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</si>
  <si>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</si>
  <si>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</si>
  <si>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</si>
  <si>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</si>
  <si>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</si>
  <si>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</si>
  <si>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</si>
  <si>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</si>
  <si>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</si>
  <si>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</si>
  <si>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</si>
  <si>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</si>
  <si>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</si>
  <si>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</si>
  <si>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</si>
  <si>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</si>
  <si>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</si>
  <si>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</si>
  <si>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</si>
  <si>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</si>
  <si>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</si>
  <si>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</si>
  <si>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</si>
  <si>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</si>
  <si>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</si>
  <si>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</si>
  <si>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</si>
  <si>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</si>
  <si>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</si>
  <si>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</si>
  <si>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</si>
  <si>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</si>
  <si>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</si>
  <si>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</si>
  <si>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</si>
  <si>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</si>
  <si>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</si>
  <si>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</si>
  <si>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</si>
  <si>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</si>
  <si>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</si>
  <si>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</si>
  <si>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</si>
  <si>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</si>
  <si>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</si>
  <si>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</si>
  <si>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</si>
  <si>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</si>
  <si>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</si>
  <si>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</si>
  <si>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</si>
  <si>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</si>
  <si>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</si>
  <si>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</si>
  <si>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</si>
  <si>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Приложение  № 14</t>
  </si>
  <si>
    <t xml:space="preserve">Отчет о реализации инвестиционной программы: Инвестиционная программа  ОБЩЕСТВО С ОГРАНИЧЕННОЙ ОТВЕТСТВЕННОСТЬЮ "ЭНЕРГОМОДУЛЬ"
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</si>
  <si>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</si>
  <si>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</si>
  <si>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</si>
  <si>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</si>
  <si>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</si>
  <si>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7.5.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</si>
  <si>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</si>
  <si>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</si>
  <si>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</si>
  <si>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</si>
  <si>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</si>
  <si>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</si>
  <si>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</si>
  <si>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</si>
  <si>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</si>
  <si>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</si>
  <si>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</si>
  <si>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</si>
  <si>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</si>
  <si>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</si>
  <si>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</si>
  <si>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</si>
  <si>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>Приложение  № 15</t>
  </si>
  <si>
    <t xml:space="preserve">                           полное наименование субъекта электроэнергетики</t>
  </si>
  <si>
    <t>Отклонения от плановых показателей по итогам отчетного периода</t>
  </si>
  <si>
    <t xml:space="preserve">Причины отклонений </t>
  </si>
  <si>
    <t>км ВЛ 1-цеп</t>
  </si>
  <si>
    <t>км ВЛ 2-цеп</t>
  </si>
  <si>
    <t>6.1.5.</t>
  </si>
  <si>
    <t>7.6.</t>
  </si>
  <si>
    <t>7.7.</t>
  </si>
  <si>
    <t>Приложение  № 16</t>
  </si>
  <si>
    <t xml:space="preserve">Отчет об исполнении инвестиционной программы : Инвестиционная программа  ОБЩЕСТВО С ОГРАНИЧЕННОЙ ОТВЕТСТВЕННОСТЬЮ "ЭНЕРГОМОДУЛЬ"
</t>
  </si>
  <si>
    <t xml:space="preserve">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</si>
  <si>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</si>
  <si>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Приложение  № 17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</si>
  <si>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</si>
  <si>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</si>
  <si>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</si>
  <si>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</si>
  <si>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</si>
  <si>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</si>
  <si>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</si>
  <si>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</si>
  <si>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</si>
  <si>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</si>
  <si>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</si>
  <si>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</si>
  <si>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</si>
  <si>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</si>
  <si>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</si>
  <si>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</si>
  <si>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</si>
  <si>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</si>
  <si>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</si>
  <si>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</si>
  <si>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</si>
  <si>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</si>
  <si>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</si>
  <si>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</si>
  <si>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</si>
  <si>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</si>
  <si>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</si>
  <si>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</si>
  <si>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</si>
  <si>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Приложение  № 19</t>
  </si>
  <si>
    <t>факт на 01.01. 
года N</t>
  </si>
  <si>
    <t>факт на конец отчетного периода</t>
  </si>
  <si>
    <t>Приложение № 20</t>
  </si>
  <si>
    <t>Отклонение от плановых значений по итогам отчетного периода</t>
  </si>
  <si>
    <t>Инвестиционная программа  ОБЩЕСТВО С ОГРАНИЧЕННОЙ ОТВЕТСТВЕННОСТЬЮ "ЭНЕРГОМОДУЛЬ"</t>
  </si>
  <si>
    <t>х</t>
  </si>
  <si>
    <t>нд</t>
  </si>
  <si>
    <t>Субъект Российской Федерации: Ульяновская область</t>
  </si>
  <si>
    <t>г</t>
  </si>
  <si>
    <t>Отчет о реализации инвестиционной программы : Инвестиционная программа  ОБЩЕСТВО С ОГРАНИЧЕННОЙ ОТВЕТСТВЕННОСТЬЮ "ЭНЕРГОМОДУЛЬ"</t>
  </si>
  <si>
    <t>Субъект Российской Федерации: Ульяновска область</t>
  </si>
  <si>
    <t>III,IV</t>
  </si>
  <si>
    <t xml:space="preserve">Отчетный 2020 год 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</si>
  <si>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</si>
  <si>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за I квартал 2021 год</t>
  </si>
  <si>
    <t>Год раскрытия информации: 2021 год</t>
  </si>
  <si>
    <t xml:space="preserve">Утвержденные плановые значения показателей приведены в соответствии с  Распоряжение Министерства энергетики, жилищно-коммунального комплекса и городской среды Ульяновской области № 226-од от 30.10.2020г.
</t>
  </si>
  <si>
    <t xml:space="preserve">Фактический объем финансирования капитальных вложений на 01.01.2021 год, млн. рублей 
(с НДС) </t>
  </si>
  <si>
    <t xml:space="preserve">Остаток финансирования капитальных вложений 
на 01.01.2021 год в прогнозных ценах соответствующих лет, млн. рублей (с НДС) </t>
  </si>
  <si>
    <t>Финансирование капитальных вложений 2021 год, млн. рублей (с НДС)</t>
  </si>
  <si>
    <t>Отклонение от плана финансирования капитальных вложений 2021 год</t>
  </si>
  <si>
    <t>Форма 2. Отчет об исполнении плана освоения капитальных вложений по инвестиционным проектам инвестиционной программы (квартальный)</t>
  </si>
  <si>
    <t>Утвержденные плановые значения показателей приведены в соответствии с Распоряжение Министерства энергетики, жилищно-коммунального комплекса и городской среды Ульяновской области № 226-од от 30.10.2020г.</t>
  </si>
  <si>
    <t xml:space="preserve">Фактический объем освоения капитальных вложений на 01.01.2021 год, млн. рублей 
(без НДС) </t>
  </si>
  <si>
    <t xml:space="preserve">Остаток освоения капитальных вложений 
на 01.01. 2021 год, млн. рублей (без НДС) </t>
  </si>
  <si>
    <t>Освоение капитальных вложений  2021 год, млн. рублей (без НДС)</t>
  </si>
  <si>
    <t xml:space="preserve">Отклонение от плана освоения капитальных вложений 2021 год </t>
  </si>
  <si>
    <t>Форма 3. Отчет об исполнении плана ввода основных средств по инвестиционным проектам инвестиционной программы (квартальный)</t>
  </si>
  <si>
    <t>Принятие основных средств и нематериальных активов к бухгалтерскому учету в 2021 год</t>
  </si>
  <si>
    <t>Отклонение от плана ввода основных средств 2021 год</t>
  </si>
  <si>
    <t>Утвержденные плановые значения показателей приведены в соответствии с  Распоряжение Министерства энергетики, жилищно-коммунального комплекса и городской среды Ульяновской области № 226-од от 30.10.2020г.</t>
  </si>
  <si>
    <t>Форма 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</si>
  <si>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Утвержденные плановые значения показателей приведены в соответствии с  Распоряжение Министерства энергетики, жилищно-коммунального комплекса и городской среды Ульяновской области № 226-од от 30.10.2020 г.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</si>
  <si>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2021 году</t>
  </si>
  <si>
    <t>Отклонения от плановых показателей 2021 год</t>
  </si>
  <si>
    <t>Форма 5. Отчет об исполнении плана ввода объектов инвестиционной деятельности (мощностей)  в эксплуатацию (квартальный)</t>
  </si>
  <si>
    <t>Ввод объектов инвестиционной деятельности  (мощностей) в эксплуатацию в 2021 г.</t>
  </si>
  <si>
    <t>Отклонения от плановых показателей 2021 г.</t>
  </si>
  <si>
    <t>Форма 6. Отчет об исполнении плана вывода объектов инвестиционной деятельности (мощностей) из эксплуатации (квартальный)</t>
  </si>
  <si>
    <t>за I квартал  2021 год</t>
  </si>
  <si>
    <t xml:space="preserve">Утвержденные плановые значения показателей приведены в соответствии с  Распоряжение Министерства энергетики, жилищно-коммунального комплекса и городской среды Ульяновской области № 226-од от 30.10.2020г.
</t>
  </si>
  <si>
    <t xml:space="preserve">Утвержденные плановые значения показателей приведены в соответствии с Распоряжение Министерства энергетики, жилищно-коммунального комплекса и городской среды Ульяновской области № 226-од от 30.10.2020г.
</t>
  </si>
  <si>
    <t>Вывод объектов инвестиционной деятельности (мощностей) из эксплуатации в 2021 г.</t>
  </si>
  <si>
    <t xml:space="preserve">Форма 7. Отчет о фактических значениях количественных показателей по инвестиционным проектам инвестиционной программы (квартальный)  </t>
  </si>
  <si>
    <t xml:space="preserve">за I квартал 2021 год 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</si>
  <si>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2021 г.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</si>
  <si>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(квартальный)</t>
  </si>
  <si>
    <t>Форма 9. Отчет об исполнении финансового плана субъекта электроэнергетики (квартальный) за I квартал 2021 г.</t>
  </si>
  <si>
    <t xml:space="preserve">                    Год раскрытия (предоставления) информации: 2021 год</t>
  </si>
  <si>
    <t>Утвержденные плановые значения показателей приведены в соответствии с Распоряжение Министерства энергетики, жилищно-коммунального комплекса и городской среды Ульяновской области № 226-од от 30.10.2020 г.</t>
  </si>
  <si>
    <t xml:space="preserve">Отчетный 2021 год </t>
  </si>
  <si>
    <t>Отклонение от плановых значений 2021 год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</si>
  <si>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</si>
  <si>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Фактический объем финансирования капитальных вложений на  01.01.2021 год, млн. рублей 
(с НДС) </t>
  </si>
  <si>
    <t xml:space="preserve">Остаток финансирования капитальных вложений 
на  01.01.2021 год в прогнозных ценах соответствующих лет,  млн. рублей (с НДС) 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</si>
  <si>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</si>
  <si>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Всего (2021 год)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</si>
  <si>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</si>
  <si>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за I квартальный 2021 год</t>
  </si>
  <si>
    <t xml:space="preserve">Фактический объем освоения капитальных вложений на  01.01.2021 год в прогнозных ценах соответствующих лет, млн. рублей 
(без НДС) </t>
  </si>
  <si>
    <t xml:space="preserve">Остаток освоения капитальных вложений 
на  01.01.2021г.,  
млн. рублей 
(без НДС) </t>
  </si>
  <si>
    <t xml:space="preserve">Освоение капитальных вложений 2021 год, млн. рублей (без НДС) </t>
  </si>
  <si>
    <t>за I квартал  2021 года</t>
  </si>
  <si>
    <t>Принятие основных средств и нематериальных активов к бухгалтерскому учету в 2021 г.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</si>
  <si>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</si>
  <si>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2021 г.</t>
  </si>
  <si>
    <t>Форма 15.  Отчет об исполнении плана ввода объектов инвестиционной деятельности (мощностей)  в эксплуатацию (квартально)</t>
  </si>
  <si>
    <t>Ввод объектов инвестиционной деятельности (мощностей)  в эксплуатацию в 2021 г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</si>
  <si>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</si>
  <si>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</si>
  <si>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Освоение капитальных вложений 2021 год, млн. рублей (без НДС)</t>
  </si>
  <si>
    <t>III, IV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</si>
  <si>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</si>
  <si>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Утвержденные плановые значения показателей приведены в соответствии с   Распоряжение Министерства энергетики, жилищно-коммунального комплекса и городской среды Ульяновской области № 226-од от 30.10.2020г.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</si>
  <si>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 (квартальный)</t>
  </si>
  <si>
    <t>Форма 20. Отчет об исполнении финансового плана субъекта электроэнергетики (квартальный) за 1 кватрал 2021г.</t>
  </si>
  <si>
    <t>16,281/79,22</t>
  </si>
  <si>
    <t>16,281/90,861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</si>
</sst>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000"/>
    <numFmt numFmtId="165" formatCode="#,##0.00;[White][=0]\ General;General"/>
    <numFmt numFmtId="166" formatCode="_-* #,##0.00_р_._-;\-* #,##0.00_р_._-;_-* &quot;-&quot;??_р_._-;_-@_-"/>
    <numFmt numFmtId="167" formatCode="_-* #,##0.00\ _₽_-;\-* #,##0.00\ _₽_-;_-* &quot;-&quot;??\ _₽_-;_-@_-"/>
    <numFmt numFmtId="168" formatCode="_-* #,##0.000\ _₽_-;\-* #,##0.000\ _₽_-;_-* &quot;-&quot;??\ _₽_-;_-@_-"/>
    <numFmt numFmtId="169" formatCode="_-* #,##0\ _₽_-;\-* #,##0\ _₽_-;_-* &quot;-&quot;??\ _₽_-;_-@_-"/>
    <numFmt numFmtId="170" formatCode="0.0000"/>
    <numFmt numFmtId="171" formatCode="0.00000000"/>
    <numFmt numFmtId="172" formatCode="_-* #,##0.00000\ _₽_-;\-* #,##0.00000\ _₽_-;_-* &quot;-&quot;??\ _₽_-;_-@_-"/>
    <numFmt numFmtId="173" formatCode="_-* #,##0.000_р_._-;\-* #,##0.000_р_._-;_-* &quot;-&quot;???_р_._-;_-@_-"/>
    <numFmt numFmtId="174" formatCode="_-* #,##0.0000_р_._-;\-* #,##0.0000_р_._-;_-* &quot;-&quot;????_р_._-;_-@_-"/>
    <numFmt numFmtId="175" formatCode="_-* #,##0.000000000\ _₽_-;\-* #,##0.000000000\ _₽_-;_-* &quot;-&quot;??\ _₽_-;_-@_-"/>
  </numFmts>
  <fonts count="56">
    <font>
      <sz val="12"/>
      <name val="Times New Roman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80808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 CYR"/>
      <charset val="1"/>
    </font>
    <font>
      <sz val="12"/>
      <name val="Times New Roman CYR"/>
      <charset val="1"/>
    </font>
    <font>
      <sz val="14"/>
      <name val="Times New Roman CYR"/>
      <charset val="204"/>
    </font>
    <font>
      <i/>
      <sz val="10"/>
      <name val="Times New Roman CYR"/>
      <charset val="1"/>
    </font>
    <font>
      <i/>
      <sz val="10"/>
      <name val="Times New Roman"/>
      <family val="1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u/>
      <sz val="9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 CYR"/>
      <charset val="1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6" fillId="0" borderId="0"/>
    <xf numFmtId="0" fontId="1" fillId="0" borderId="0"/>
    <xf numFmtId="0" fontId="44" fillId="0" borderId="0"/>
    <xf numFmtId="0" fontId="45" fillId="0" borderId="0"/>
  </cellStyleXfs>
  <cellXfs count="1187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wrapText="1"/>
    </xf>
    <xf numFmtId="164" fontId="12" fillId="0" borderId="5" xfId="0" applyNumberFormat="1" applyFont="1" applyFill="1" applyBorder="1" applyAlignment="1" applyProtection="1">
      <alignment horizontal="center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textRotation="90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164" fontId="10" fillId="0" borderId="13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164" fontId="6" fillId="0" borderId="2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7" fillId="0" borderId="2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24" fillId="0" borderId="2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/>
    <xf numFmtId="0" fontId="18" fillId="0" borderId="2" xfId="0" applyNumberFormat="1" applyFont="1" applyFill="1" applyBorder="1" applyAlignment="1" applyProtection="1">
      <alignment horizontal="center" vertical="center" textRotation="90"/>
    </xf>
    <xf numFmtId="0" fontId="18" fillId="0" borderId="2" xfId="0" applyNumberFormat="1" applyFont="1" applyFill="1" applyBorder="1" applyAlignment="1" applyProtection="1">
      <alignment horizontal="center" vertical="center" textRotation="90" wrapText="1"/>
    </xf>
    <xf numFmtId="0" fontId="6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/>
    </xf>
    <xf numFmtId="49" fontId="6" fillId="0" borderId="2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wrapText="1"/>
    </xf>
    <xf numFmtId="0" fontId="1" fillId="0" borderId="2" xfId="0" applyNumberFormat="1" applyFont="1" applyFill="1" applyBorder="1" applyAlignment="1" applyProtection="1">
      <alignment horizontal="center" wrapText="1"/>
    </xf>
    <xf numFmtId="0" fontId="1" fillId="0" borderId="11" xfId="0" applyNumberFormat="1" applyFont="1" applyFill="1" applyBorder="1" applyAlignment="1" applyProtection="1">
      <alignment vertical="center" wrapText="1"/>
    </xf>
    <xf numFmtId="0" fontId="29" fillId="0" borderId="2" xfId="0" applyNumberFormat="1" applyFont="1" applyFill="1" applyBorder="1" applyAlignment="1" applyProtection="1">
      <alignment horizontal="center" vertical="center" wrapText="1"/>
    </xf>
    <xf numFmtId="0" fontId="29" fillId="0" borderId="18" xfId="0" applyNumberFormat="1" applyFont="1" applyFill="1" applyBorder="1" applyAlignment="1" applyProtection="1">
      <alignment horizontal="center" vertical="center" wrapText="1"/>
    </xf>
    <xf numFmtId="49" fontId="31" fillId="0" borderId="1" xfId="0" applyNumberFormat="1" applyFont="1" applyFill="1" applyBorder="1" applyAlignment="1" applyProtection="1">
      <alignment horizontal="center" vertical="center"/>
    </xf>
    <xf numFmtId="0" fontId="31" fillId="0" borderId="1" xfId="0" applyNumberFormat="1" applyFont="1" applyFill="1" applyBorder="1" applyAlignment="1" applyProtection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 vertical="center" wrapText="1"/>
    </xf>
    <xf numFmtId="49" fontId="29" fillId="0" borderId="26" xfId="0" applyNumberFormat="1" applyFont="1" applyFill="1" applyBorder="1" applyAlignment="1" applyProtection="1">
      <alignment horizontal="center" vertical="center"/>
    </xf>
    <xf numFmtId="0" fontId="1" fillId="0" borderId="27" xfId="0" applyNumberFormat="1" applyFont="1" applyFill="1" applyBorder="1" applyAlignment="1" applyProtection="1">
      <alignment vertical="center" wrapText="1"/>
    </xf>
    <xf numFmtId="0" fontId="29" fillId="0" borderId="28" xfId="0" applyNumberFormat="1" applyFont="1" applyFill="1" applyBorder="1" applyAlignment="1" applyProtection="1">
      <alignment horizontal="center" vertical="center"/>
    </xf>
    <xf numFmtId="166" fontId="1" fillId="0" borderId="27" xfId="0" applyNumberFormat="1" applyFont="1" applyFill="1" applyBorder="1" applyAlignment="1" applyProtection="1">
      <alignment horizontal="center" vertical="center"/>
    </xf>
    <xf numFmtId="0" fontId="1" fillId="0" borderId="28" xfId="0" applyNumberFormat="1" applyFont="1" applyFill="1" applyBorder="1" applyAlignment="1" applyProtection="1"/>
    <xf numFmtId="49" fontId="29" fillId="0" borderId="7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 indent="1"/>
    </xf>
    <xf numFmtId="0" fontId="29" fillId="0" borderId="33" xfId="0" applyNumberFormat="1" applyFont="1" applyFill="1" applyBorder="1" applyAlignment="1" applyProtection="1">
      <alignment horizontal="center" vertical="center"/>
    </xf>
    <xf numFmtId="0" fontId="29" fillId="0" borderId="24" xfId="0" applyNumberFormat="1" applyFont="1" applyFill="1" applyBorder="1" applyAlignment="1" applyProtection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/>
    </xf>
    <xf numFmtId="166" fontId="1" fillId="0" borderId="2" xfId="0" applyNumberFormat="1" applyFont="1" applyFill="1" applyBorder="1" applyAlignment="1" applyProtection="1">
      <alignment horizontal="center" vertical="center"/>
    </xf>
    <xf numFmtId="0" fontId="1" fillId="0" borderId="33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left" vertical="center" wrapText="1" indent="1"/>
    </xf>
    <xf numFmtId="0" fontId="1" fillId="0" borderId="2" xfId="0" applyNumberFormat="1" applyFont="1" applyFill="1" applyBorder="1" applyAlignment="1" applyProtection="1">
      <alignment horizontal="left" vertical="center" indent="3"/>
    </xf>
    <xf numFmtId="0" fontId="1" fillId="0" borderId="2" xfId="0" applyNumberFormat="1" applyFont="1" applyFill="1" applyBorder="1" applyAlignment="1" applyProtection="1">
      <alignment horizontal="left" vertical="center" wrapText="1" indent="3"/>
    </xf>
    <xf numFmtId="0" fontId="1" fillId="0" borderId="2" xfId="0" applyNumberFormat="1" applyFont="1" applyFill="1" applyBorder="1" applyAlignment="1" applyProtection="1">
      <alignment horizontal="left" vertical="center" wrapText="1" indent="5"/>
    </xf>
    <xf numFmtId="0" fontId="1" fillId="0" borderId="2" xfId="0" applyNumberFormat="1" applyFont="1" applyFill="1" applyBorder="1" applyAlignment="1" applyProtection="1">
      <alignment horizontal="left" vertical="center" wrapText="1" indent="7"/>
    </xf>
    <xf numFmtId="49" fontId="29" fillId="0" borderId="25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indent="3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29" fillId="0" borderId="1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/>
    <xf numFmtId="0" fontId="1" fillId="0" borderId="40" xfId="0" applyNumberFormat="1" applyFont="1" applyFill="1" applyBorder="1" applyAlignment="1" applyProtection="1"/>
    <xf numFmtId="0" fontId="1" fillId="0" borderId="27" xfId="0" applyNumberFormat="1" applyFont="1" applyFill="1" applyBorder="1" applyAlignment="1" applyProtection="1"/>
    <xf numFmtId="49" fontId="29" fillId="0" borderId="9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indent="3"/>
    </xf>
    <xf numFmtId="0" fontId="29" fillId="0" borderId="35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/>
    <xf numFmtId="0" fontId="1" fillId="0" borderId="35" xfId="0" applyNumberFormat="1" applyFont="1" applyFill="1" applyBorder="1" applyAlignment="1" applyProtection="1"/>
    <xf numFmtId="49" fontId="29" fillId="0" borderId="8" xfId="0" applyNumberFormat="1" applyFont="1" applyFill="1" applyBorder="1" applyAlignment="1" applyProtection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/>
    <xf numFmtId="0" fontId="1" fillId="0" borderId="34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 indent="1"/>
    </xf>
    <xf numFmtId="0" fontId="1" fillId="0" borderId="4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>
      <alignment horizontal="left" vertical="center" indent="5"/>
    </xf>
    <xf numFmtId="0" fontId="1" fillId="0" borderId="10" xfId="0" applyNumberFormat="1" applyFont="1" applyFill="1" applyBorder="1" applyAlignment="1" applyProtection="1">
      <alignment horizontal="left" vertical="center" indent="5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34" xfId="0" applyNumberFormat="1" applyFont="1" applyFill="1" applyBorder="1" applyAlignment="1" applyProtection="1">
      <alignment horizontal="center" vertical="center"/>
    </xf>
    <xf numFmtId="0" fontId="1" fillId="0" borderId="33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vertical="center" wrapText="1"/>
    </xf>
    <xf numFmtId="49" fontId="34" fillId="0" borderId="9" xfId="0" applyNumberFormat="1" applyFont="1" applyFill="1" applyBorder="1" applyAlignment="1" applyProtection="1">
      <alignment horizontal="center" vertical="center"/>
    </xf>
    <xf numFmtId="0" fontId="34" fillId="0" borderId="10" xfId="0" applyNumberFormat="1" applyFont="1" applyFill="1" applyBorder="1" applyAlignment="1" applyProtection="1">
      <alignment horizontal="center" vertical="center" wrapText="1"/>
    </xf>
    <xf numFmtId="0" fontId="34" fillId="0" borderId="35" xfId="0" applyNumberFormat="1" applyFont="1" applyFill="1" applyBorder="1" applyAlignment="1" applyProtection="1">
      <alignment horizontal="center" vertical="center" wrapText="1"/>
    </xf>
    <xf numFmtId="0" fontId="34" fillId="0" borderId="19" xfId="0" applyNumberFormat="1" applyFont="1" applyFill="1" applyBorder="1" applyAlignment="1" applyProtection="1">
      <alignment horizontal="center" vertical="center" wrapText="1"/>
    </xf>
    <xf numFmtId="0" fontId="34" fillId="0" borderId="10" xfId="0" applyNumberFormat="1" applyFont="1" applyFill="1" applyBorder="1" applyAlignment="1" applyProtection="1">
      <alignment horizontal="center" vertical="center"/>
    </xf>
    <xf numFmtId="0" fontId="35" fillId="0" borderId="35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horizontal="left" vertical="center" indent="7"/>
    </xf>
    <xf numFmtId="0" fontId="1" fillId="0" borderId="1" xfId="0" applyNumberFormat="1" applyFont="1" applyFill="1" applyBorder="1" applyAlignment="1" applyProtection="1">
      <alignment horizontal="left" vertical="center" wrapText="1" indent="1"/>
    </xf>
    <xf numFmtId="0" fontId="29" fillId="0" borderId="28" xfId="0" applyNumberFormat="1" applyFont="1" applyFill="1" applyBorder="1" applyAlignment="1" applyProtection="1">
      <alignment horizontal="center" vertical="center" wrapText="1"/>
    </xf>
    <xf numFmtId="0" fontId="29" fillId="0" borderId="33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 indent="3"/>
    </xf>
    <xf numFmtId="49" fontId="29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wrapText="1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left" vertical="center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/>
    </xf>
    <xf numFmtId="0" fontId="1" fillId="2" borderId="0" xfId="2" applyFill="1"/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horizontal="right"/>
    </xf>
    <xf numFmtId="0" fontId="1" fillId="0" borderId="0" xfId="2" applyAlignment="1">
      <alignment vertical="center"/>
    </xf>
    <xf numFmtId="0" fontId="1" fillId="0" borderId="0" xfId="2"/>
    <xf numFmtId="0" fontId="3" fillId="0" borderId="0" xfId="2" applyFont="1" applyAlignment="1">
      <alignment horizont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vertical="center"/>
    </xf>
    <xf numFmtId="0" fontId="3" fillId="0" borderId="0" xfId="2" applyFont="1" applyAlignment="1">
      <alignment wrapText="1"/>
    </xf>
    <xf numFmtId="0" fontId="3" fillId="0" borderId="0" xfId="2" applyFont="1"/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16" fillId="0" borderId="0" xfId="2" applyFont="1"/>
    <xf numFmtId="0" fontId="19" fillId="0" borderId="0" xfId="2" applyFont="1"/>
    <xf numFmtId="0" fontId="1" fillId="0" borderId="2" xfId="2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vertical="center" wrapText="1"/>
    </xf>
    <xf numFmtId="0" fontId="1" fillId="0" borderId="2" xfId="2" applyBorder="1" applyAlignment="1">
      <alignment wrapText="1"/>
    </xf>
    <xf numFmtId="0" fontId="1" fillId="0" borderId="2" xfId="2" applyBorder="1" applyAlignment="1">
      <alignment horizontal="center" wrapText="1"/>
    </xf>
    <xf numFmtId="0" fontId="1" fillId="0" borderId="11" xfId="2" applyBorder="1" applyAlignment="1">
      <alignment vertical="center" wrapText="1"/>
    </xf>
    <xf numFmtId="0" fontId="1" fillId="0" borderId="0" xfId="2" applyAlignment="1">
      <alignment horizontal="left" vertical="center" wrapText="1"/>
    </xf>
    <xf numFmtId="0" fontId="1" fillId="0" borderId="26" xfId="0" applyNumberFormat="1" applyFont="1" applyFill="1" applyBorder="1" applyAlignment="1" applyProtection="1">
      <alignment horizontal="center" vertical="center" wrapText="1"/>
    </xf>
    <xf numFmtId="0" fontId="1" fillId="0" borderId="28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164" fontId="13" fillId="0" borderId="33" xfId="0" applyNumberFormat="1" applyFont="1" applyFill="1" applyBorder="1" applyAlignment="1" applyProtection="1">
      <alignment horizontal="center"/>
    </xf>
    <xf numFmtId="164" fontId="10" fillId="0" borderId="7" xfId="0" applyNumberFormat="1" applyFont="1" applyFill="1" applyBorder="1" applyAlignment="1" applyProtection="1">
      <alignment horizontal="center"/>
    </xf>
    <xf numFmtId="164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33" xfId="0" applyNumberFormat="1" applyFont="1" applyFill="1" applyBorder="1" applyAlignment="1" applyProtection="1">
      <alignment horizontal="center" vertical="center" wrapText="1"/>
    </xf>
    <xf numFmtId="164" fontId="13" fillId="0" borderId="44" xfId="0" applyNumberFormat="1" applyFont="1" applyFill="1" applyBorder="1" applyAlignment="1" applyProtection="1">
      <alignment horizontal="center"/>
    </xf>
    <xf numFmtId="164" fontId="13" fillId="0" borderId="2" xfId="0" applyNumberFormat="1" applyFont="1" applyFill="1" applyBorder="1" applyAlignment="1" applyProtection="1">
      <alignment horizontal="center"/>
    </xf>
    <xf numFmtId="164" fontId="10" fillId="0" borderId="48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textRotation="90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164" fontId="10" fillId="0" borderId="6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textRotation="90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50" fillId="0" borderId="0" xfId="0" applyNumberFormat="1" applyFont="1" applyFill="1" applyBorder="1" applyAlignment="1" applyProtection="1">
      <alignment vertical="center"/>
    </xf>
    <xf numFmtId="164" fontId="13" fillId="0" borderId="6" xfId="0" applyNumberFormat="1" applyFont="1" applyFill="1" applyBorder="1" applyAlignment="1" applyProtection="1">
      <alignment horizontal="center"/>
    </xf>
    <xf numFmtId="164" fontId="13" fillId="0" borderId="7" xfId="0" applyNumberFormat="1" applyFont="1" applyFill="1" applyBorder="1" applyAlignment="1" applyProtection="1">
      <alignment horizontal="center"/>
    </xf>
    <xf numFmtId="164" fontId="13" fillId="0" borderId="4" xfId="0" applyNumberFormat="1" applyFont="1" applyFill="1" applyBorder="1" applyAlignment="1" applyProtection="1">
      <alignment horizontal="center"/>
    </xf>
    <xf numFmtId="167" fontId="29" fillId="0" borderId="2" xfId="2" applyNumberFormat="1" applyFont="1" applyFill="1" applyBorder="1" applyAlignment="1">
      <alignment vertical="center"/>
    </xf>
    <xf numFmtId="167" fontId="29" fillId="0" borderId="2" xfId="1" applyNumberFormat="1" applyFont="1" applyFill="1" applyBorder="1" applyAlignment="1">
      <alignment horizontal="center" vertical="center"/>
    </xf>
    <xf numFmtId="167" fontId="29" fillId="0" borderId="2" xfId="2" applyNumberFormat="1" applyFont="1" applyFill="1" applyBorder="1"/>
    <xf numFmtId="0" fontId="29" fillId="0" borderId="2" xfId="2" applyFont="1" applyFill="1" applyBorder="1" applyAlignment="1">
      <alignment vertical="center"/>
    </xf>
    <xf numFmtId="0" fontId="1" fillId="0" borderId="33" xfId="2" applyFill="1" applyBorder="1"/>
    <xf numFmtId="0" fontId="1" fillId="0" borderId="0" xfId="2" applyFill="1"/>
    <xf numFmtId="0" fontId="7" fillId="0" borderId="0" xfId="2" applyFont="1" applyFill="1" applyAlignment="1">
      <alignment horizontal="right" vertical="center"/>
    </xf>
    <xf numFmtId="0" fontId="3" fillId="0" borderId="0" xfId="2" applyFont="1" applyFill="1" applyAlignment="1">
      <alignment horizontal="right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justify" vertical="center"/>
    </xf>
    <xf numFmtId="0" fontId="13" fillId="0" borderId="0" xfId="2" applyFont="1" applyFill="1"/>
    <xf numFmtId="0" fontId="13" fillId="0" borderId="2" xfId="2" applyFont="1" applyFill="1" applyBorder="1" applyAlignment="1">
      <alignment horizontal="center" vertical="center" wrapText="1"/>
    </xf>
    <xf numFmtId="0" fontId="13" fillId="0" borderId="18" xfId="2" applyFont="1" applyFill="1" applyBorder="1" applyAlignment="1">
      <alignment horizontal="center" vertical="center" wrapText="1"/>
    </xf>
    <xf numFmtId="49" fontId="34" fillId="0" borderId="1" xfId="2" applyNumberFormat="1" applyFont="1" applyFill="1" applyBorder="1" applyAlignment="1">
      <alignment horizontal="center" vertical="center"/>
    </xf>
    <xf numFmtId="0" fontId="34" fillId="0" borderId="1" xfId="2" applyFont="1" applyFill="1" applyBorder="1" applyAlignment="1">
      <alignment horizontal="center" vertical="center" wrapText="1"/>
    </xf>
    <xf numFmtId="0" fontId="34" fillId="0" borderId="35" xfId="2" applyFont="1" applyFill="1" applyBorder="1" applyAlignment="1">
      <alignment horizontal="center" vertical="center" wrapText="1"/>
    </xf>
    <xf numFmtId="0" fontId="34" fillId="0" borderId="10" xfId="2" applyFont="1" applyFill="1" applyBorder="1" applyAlignment="1">
      <alignment horizontal="center" vertical="center" wrapText="1"/>
    </xf>
    <xf numFmtId="0" fontId="1" fillId="0" borderId="0" xfId="2" applyFill="1" applyAlignment="1">
      <alignment vertical="center"/>
    </xf>
    <xf numFmtId="49" fontId="29" fillId="0" borderId="26" xfId="2" applyNumberFormat="1" applyFont="1" applyFill="1" applyBorder="1" applyAlignment="1">
      <alignment horizontal="center" vertical="center"/>
    </xf>
    <xf numFmtId="0" fontId="1" fillId="0" borderId="27" xfId="2" applyFill="1" applyBorder="1" applyAlignment="1">
      <alignment vertical="center" wrapText="1"/>
    </xf>
    <xf numFmtId="0" fontId="29" fillId="0" borderId="28" xfId="2" applyFont="1" applyFill="1" applyBorder="1" applyAlignment="1">
      <alignment horizontal="center" vertical="center"/>
    </xf>
    <xf numFmtId="167" fontId="29" fillId="0" borderId="27" xfId="1" applyNumberFormat="1" applyFont="1" applyFill="1" applyBorder="1" applyAlignment="1">
      <alignment horizontal="center" vertical="center"/>
    </xf>
    <xf numFmtId="167" fontId="29" fillId="0" borderId="27" xfId="2" applyNumberFormat="1" applyFont="1" applyFill="1" applyBorder="1" applyAlignment="1">
      <alignment horizontal="center" vertical="center"/>
    </xf>
    <xf numFmtId="167" fontId="1" fillId="0" borderId="27" xfId="2" applyNumberFormat="1" applyFill="1" applyBorder="1" applyAlignment="1">
      <alignment horizontal="center" vertical="center"/>
    </xf>
    <xf numFmtId="0" fontId="1" fillId="0" borderId="28" xfId="2" applyFill="1" applyBorder="1"/>
    <xf numFmtId="49" fontId="29" fillId="0" borderId="7" xfId="2" applyNumberFormat="1" applyFont="1" applyFill="1" applyBorder="1" applyAlignment="1">
      <alignment horizontal="center" vertical="center"/>
    </xf>
    <xf numFmtId="0" fontId="1" fillId="0" borderId="2" xfId="2" applyFill="1" applyBorder="1" applyAlignment="1">
      <alignment horizontal="left" vertical="center" indent="1"/>
    </xf>
    <xf numFmtId="0" fontId="29" fillId="0" borderId="33" xfId="2" applyFont="1" applyFill="1" applyBorder="1" applyAlignment="1">
      <alignment horizontal="center" vertical="center"/>
    </xf>
    <xf numFmtId="167" fontId="29" fillId="0" borderId="2" xfId="2" applyNumberFormat="1" applyFont="1" applyFill="1" applyBorder="1" applyAlignment="1">
      <alignment horizontal="center" vertical="center"/>
    </xf>
    <xf numFmtId="167" fontId="1" fillId="0" borderId="2" xfId="2" applyNumberFormat="1" applyFill="1" applyBorder="1" applyAlignment="1">
      <alignment horizontal="center" vertical="center"/>
    </xf>
    <xf numFmtId="0" fontId="1" fillId="0" borderId="2" xfId="2" applyFill="1" applyBorder="1" applyAlignment="1">
      <alignment horizontal="left" vertical="center" wrapText="1" indent="1"/>
    </xf>
    <xf numFmtId="0" fontId="1" fillId="0" borderId="2" xfId="2" applyFill="1" applyBorder="1" applyAlignment="1">
      <alignment horizontal="left" vertical="center" indent="3"/>
    </xf>
    <xf numFmtId="167" fontId="1" fillId="0" borderId="2" xfId="2" applyNumberFormat="1" applyFill="1" applyBorder="1"/>
    <xf numFmtId="0" fontId="1" fillId="0" borderId="2" xfId="2" applyFill="1" applyBorder="1" applyAlignment="1">
      <alignment horizontal="left" vertical="center" wrapText="1" indent="3"/>
    </xf>
    <xf numFmtId="0" fontId="1" fillId="0" borderId="2" xfId="2" applyFill="1" applyBorder="1" applyAlignment="1">
      <alignment horizontal="left" vertical="center" wrapText="1" indent="5"/>
    </xf>
    <xf numFmtId="0" fontId="1" fillId="0" borderId="2" xfId="2" applyFill="1" applyBorder="1" applyAlignment="1">
      <alignment horizontal="left" vertical="center" wrapText="1" indent="7"/>
    </xf>
    <xf numFmtId="167" fontId="1" fillId="0" borderId="2" xfId="2" applyNumberFormat="1" applyFill="1" applyBorder="1" applyAlignment="1">
      <alignment vertical="center"/>
    </xf>
    <xf numFmtId="49" fontId="29" fillId="0" borderId="25" xfId="2" applyNumberFormat="1" applyFont="1" applyFill="1" applyBorder="1" applyAlignment="1">
      <alignment horizontal="center" vertical="center"/>
    </xf>
    <xf numFmtId="0" fontId="1" fillId="0" borderId="1" xfId="2" applyFill="1" applyBorder="1" applyAlignment="1">
      <alignment horizontal="left" vertical="center" indent="3"/>
    </xf>
    <xf numFmtId="0" fontId="29" fillId="0" borderId="40" xfId="2" applyFont="1" applyFill="1" applyBorder="1" applyAlignment="1">
      <alignment horizontal="center" vertical="center"/>
    </xf>
    <xf numFmtId="167" fontId="29" fillId="0" borderId="1" xfId="1" applyNumberFormat="1" applyFont="1" applyFill="1" applyBorder="1" applyAlignment="1">
      <alignment horizontal="center" vertical="center"/>
    </xf>
    <xf numFmtId="167" fontId="1" fillId="0" borderId="1" xfId="2" applyNumberFormat="1" applyFill="1" applyBorder="1"/>
    <xf numFmtId="0" fontId="1" fillId="0" borderId="40" xfId="2" applyFill="1" applyBorder="1"/>
    <xf numFmtId="0" fontId="1" fillId="0" borderId="27" xfId="2" applyFill="1" applyBorder="1" applyAlignment="1">
      <alignment horizontal="left" vertical="center" wrapText="1" indent="1"/>
    </xf>
    <xf numFmtId="167" fontId="1" fillId="0" borderId="27" xfId="2" applyNumberFormat="1" applyFill="1" applyBorder="1"/>
    <xf numFmtId="49" fontId="29" fillId="0" borderId="9" xfId="2" applyNumberFormat="1" applyFont="1" applyFill="1" applyBorder="1" applyAlignment="1">
      <alignment horizontal="center" vertical="center"/>
    </xf>
    <xf numFmtId="0" fontId="1" fillId="0" borderId="10" xfId="2" applyFill="1" applyBorder="1" applyAlignment="1">
      <alignment horizontal="left" vertical="center" indent="3"/>
    </xf>
    <xf numFmtId="0" fontId="29" fillId="0" borderId="35" xfId="2" applyFont="1" applyFill="1" applyBorder="1" applyAlignment="1">
      <alignment horizontal="center" vertical="center"/>
    </xf>
    <xf numFmtId="167" fontId="29" fillId="0" borderId="10" xfId="1" applyNumberFormat="1" applyFont="1" applyFill="1" applyBorder="1" applyAlignment="1">
      <alignment horizontal="center" vertical="center"/>
    </xf>
    <xf numFmtId="167" fontId="1" fillId="0" borderId="10" xfId="2" applyNumberFormat="1" applyFill="1" applyBorder="1"/>
    <xf numFmtId="0" fontId="1" fillId="0" borderId="35" xfId="2" applyFill="1" applyBorder="1"/>
    <xf numFmtId="49" fontId="29" fillId="0" borderId="8" xfId="2" applyNumberFormat="1" applyFont="1" applyFill="1" applyBorder="1" applyAlignment="1">
      <alignment horizontal="center" vertical="center"/>
    </xf>
    <xf numFmtId="0" fontId="1" fillId="0" borderId="4" xfId="2" applyFill="1" applyBorder="1" applyAlignment="1">
      <alignment vertical="center" wrapText="1"/>
    </xf>
    <xf numFmtId="0" fontId="29" fillId="0" borderId="34" xfId="2" applyFont="1" applyFill="1" applyBorder="1" applyAlignment="1">
      <alignment horizontal="center" vertical="center"/>
    </xf>
    <xf numFmtId="167" fontId="1" fillId="0" borderId="4" xfId="2" applyNumberFormat="1" applyFill="1" applyBorder="1"/>
    <xf numFmtId="0" fontId="1" fillId="0" borderId="34" xfId="2" applyFill="1" applyBorder="1"/>
    <xf numFmtId="0" fontId="1" fillId="0" borderId="2" xfId="2" applyFill="1" applyBorder="1" applyAlignment="1">
      <alignment vertical="center" wrapText="1"/>
    </xf>
    <xf numFmtId="167" fontId="41" fillId="0" borderId="2" xfId="1" applyNumberFormat="1" applyFont="1" applyFill="1" applyBorder="1" applyAlignment="1">
      <alignment horizontal="center" vertical="center"/>
    </xf>
    <xf numFmtId="0" fontId="1" fillId="0" borderId="10" xfId="2" applyFill="1" applyBorder="1" applyAlignment="1">
      <alignment horizontal="left" vertical="center" wrapText="1" indent="1"/>
    </xf>
    <xf numFmtId="0" fontId="1" fillId="0" borderId="4" xfId="2" applyFill="1" applyBorder="1"/>
    <xf numFmtId="0" fontId="1" fillId="0" borderId="2" xfId="2" applyFill="1" applyBorder="1"/>
    <xf numFmtId="2" fontId="1" fillId="0" borderId="2" xfId="2" applyNumberFormat="1" applyFill="1" applyBorder="1"/>
    <xf numFmtId="164" fontId="1" fillId="0" borderId="2" xfId="2" applyNumberFormat="1" applyFill="1" applyBorder="1"/>
    <xf numFmtId="170" fontId="1" fillId="0" borderId="2" xfId="2" applyNumberFormat="1" applyFill="1" applyBorder="1"/>
    <xf numFmtId="0" fontId="1" fillId="0" borderId="1" xfId="2" applyFill="1" applyBorder="1" applyAlignment="1">
      <alignment vertical="center" wrapText="1"/>
    </xf>
    <xf numFmtId="164" fontId="1" fillId="0" borderId="10" xfId="2" applyNumberFormat="1" applyFill="1" applyBorder="1"/>
    <xf numFmtId="0" fontId="1" fillId="0" borderId="1" xfId="2" applyFill="1" applyBorder="1"/>
    <xf numFmtId="0" fontId="1" fillId="0" borderId="27" xfId="2" applyFill="1" applyBorder="1"/>
    <xf numFmtId="0" fontId="1" fillId="0" borderId="2" xfId="2" applyFill="1" applyBorder="1" applyAlignment="1">
      <alignment horizontal="left" vertical="center" indent="5"/>
    </xf>
    <xf numFmtId="0" fontId="1" fillId="0" borderId="10" xfId="2" applyFill="1" applyBorder="1" applyAlignment="1">
      <alignment horizontal="left" vertical="center" indent="5"/>
    </xf>
    <xf numFmtId="0" fontId="1" fillId="0" borderId="10" xfId="2" applyFill="1" applyBorder="1"/>
    <xf numFmtId="0" fontId="1" fillId="0" borderId="4" xfId="2" applyFill="1" applyBorder="1" applyAlignment="1">
      <alignment horizontal="center" vertical="center"/>
    </xf>
    <xf numFmtId="0" fontId="1" fillId="0" borderId="34" xfId="2" applyFill="1" applyBorder="1" applyAlignment="1">
      <alignment horizontal="center" vertical="center"/>
    </xf>
    <xf numFmtId="0" fontId="1" fillId="0" borderId="2" xfId="2" applyFill="1" applyBorder="1" applyAlignment="1">
      <alignment horizontal="center" vertical="center"/>
    </xf>
    <xf numFmtId="0" fontId="1" fillId="0" borderId="33" xfId="2" applyFill="1" applyBorder="1" applyAlignment="1">
      <alignment horizontal="center" vertical="center"/>
    </xf>
    <xf numFmtId="0" fontId="29" fillId="0" borderId="2" xfId="2" applyFont="1" applyFill="1" applyBorder="1"/>
    <xf numFmtId="0" fontId="1" fillId="0" borderId="10" xfId="2" applyFill="1" applyBorder="1" applyAlignment="1">
      <alignment vertical="center" wrapText="1"/>
    </xf>
    <xf numFmtId="169" fontId="29" fillId="0" borderId="10" xfId="1" applyNumberFormat="1" applyFont="1" applyFill="1" applyBorder="1" applyAlignment="1">
      <alignment horizontal="center" vertical="center"/>
    </xf>
    <xf numFmtId="166" fontId="1" fillId="0" borderId="35" xfId="2" applyNumberFormat="1" applyFill="1" applyBorder="1" applyAlignment="1">
      <alignment horizontal="center" vertical="center"/>
    </xf>
    <xf numFmtId="49" fontId="34" fillId="0" borderId="9" xfId="2" applyNumberFormat="1" applyFont="1" applyFill="1" applyBorder="1" applyAlignment="1">
      <alignment horizontal="center" vertical="center"/>
    </xf>
    <xf numFmtId="0" fontId="34" fillId="0" borderId="19" xfId="2" applyFont="1" applyFill="1" applyBorder="1" applyAlignment="1">
      <alignment horizontal="center" vertical="center" wrapText="1"/>
    </xf>
    <xf numFmtId="0" fontId="34" fillId="0" borderId="10" xfId="2" applyFont="1" applyFill="1" applyBorder="1" applyAlignment="1">
      <alignment horizontal="center" vertical="center"/>
    </xf>
    <xf numFmtId="0" fontId="35" fillId="0" borderId="35" xfId="2" applyFont="1" applyFill="1" applyBorder="1" applyAlignment="1">
      <alignment horizontal="center" vertical="center"/>
    </xf>
    <xf numFmtId="167" fontId="29" fillId="0" borderId="27" xfId="2" applyNumberFormat="1" applyFont="1" applyFill="1" applyBorder="1" applyAlignment="1">
      <alignment vertical="center"/>
    </xf>
    <xf numFmtId="2" fontId="29" fillId="0" borderId="27" xfId="2" applyNumberFormat="1" applyFont="1" applyFill="1" applyBorder="1" applyAlignment="1">
      <alignment horizontal="center" vertical="center" wrapText="1"/>
    </xf>
    <xf numFmtId="166" fontId="29" fillId="0" borderId="27" xfId="2" applyNumberFormat="1" applyFont="1" applyFill="1" applyBorder="1" applyAlignment="1">
      <alignment horizontal="center" vertical="center" wrapText="1"/>
    </xf>
    <xf numFmtId="166" fontId="1" fillId="0" borderId="28" xfId="2" applyNumberFormat="1" applyFill="1" applyBorder="1" applyAlignment="1">
      <alignment horizontal="left" vertical="center" wrapText="1"/>
    </xf>
    <xf numFmtId="0" fontId="1" fillId="0" borderId="2" xfId="2" applyFill="1" applyBorder="1" applyAlignment="1">
      <alignment vertical="center"/>
    </xf>
    <xf numFmtId="167" fontId="29" fillId="0" borderId="7" xfId="1" applyNumberFormat="1" applyFont="1" applyFill="1" applyBorder="1" applyAlignment="1">
      <alignment horizontal="center" vertical="center"/>
    </xf>
    <xf numFmtId="2" fontId="29" fillId="0" borderId="2" xfId="2" applyNumberFormat="1" applyFont="1" applyFill="1" applyBorder="1" applyAlignment="1">
      <alignment horizontal="center" vertical="center"/>
    </xf>
    <xf numFmtId="166" fontId="29" fillId="0" borderId="2" xfId="2" applyNumberFormat="1" applyFont="1" applyFill="1" applyBorder="1" applyAlignment="1">
      <alignment horizontal="center" vertical="center" wrapText="1"/>
    </xf>
    <xf numFmtId="166" fontId="1" fillId="0" borderId="33" xfId="2" applyNumberFormat="1" applyFill="1" applyBorder="1" applyAlignment="1">
      <alignment horizontal="left" vertical="center" wrapText="1"/>
    </xf>
    <xf numFmtId="0" fontId="29" fillId="0" borderId="2" xfId="2" applyFont="1" applyFill="1" applyBorder="1" applyAlignment="1">
      <alignment horizontal="center" vertical="center"/>
    </xf>
    <xf numFmtId="0" fontId="29" fillId="0" borderId="2" xfId="2" applyFont="1" applyFill="1" applyBorder="1" applyAlignment="1">
      <alignment horizontal="center" vertical="center" wrapText="1"/>
    </xf>
    <xf numFmtId="0" fontId="1" fillId="0" borderId="2" xfId="2" applyFill="1" applyBorder="1" applyAlignment="1">
      <alignment horizontal="left" vertical="center" indent="7"/>
    </xf>
    <xf numFmtId="2" fontId="29" fillId="0" borderId="2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vertical="center" wrapText="1"/>
    </xf>
    <xf numFmtId="2" fontId="3" fillId="0" borderId="2" xfId="2" applyNumberFormat="1" applyFont="1" applyFill="1" applyBorder="1" applyAlignment="1">
      <alignment vertical="center" wrapText="1"/>
    </xf>
    <xf numFmtId="2" fontId="1" fillId="0" borderId="2" xfId="2" applyNumberFormat="1" applyFill="1" applyBorder="1" applyAlignment="1">
      <alignment horizontal="left" vertical="center" wrapText="1"/>
    </xf>
    <xf numFmtId="166" fontId="1" fillId="0" borderId="2" xfId="2" applyNumberForma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vertical="center"/>
    </xf>
    <xf numFmtId="166" fontId="1" fillId="0" borderId="2" xfId="2" applyNumberFormat="1" applyFill="1" applyBorder="1" applyAlignment="1">
      <alignment horizontal="left" vertical="center" wrapText="1" indent="1"/>
    </xf>
    <xf numFmtId="0" fontId="7" fillId="0" borderId="0" xfId="2" applyFont="1" applyFill="1" applyAlignment="1">
      <alignment horizontal="justify"/>
    </xf>
    <xf numFmtId="0" fontId="1" fillId="0" borderId="1" xfId="2" applyFill="1" applyBorder="1" applyAlignment="1">
      <alignment horizontal="left" vertical="center" wrapText="1" indent="1"/>
    </xf>
    <xf numFmtId="167" fontId="29" fillId="0" borderId="9" xfId="1" applyNumberFormat="1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vertical="center"/>
    </xf>
    <xf numFmtId="166" fontId="1" fillId="0" borderId="10" xfId="2" applyNumberFormat="1" applyFill="1" applyBorder="1" applyAlignment="1">
      <alignment horizontal="left" vertical="center" wrapText="1"/>
    </xf>
    <xf numFmtId="166" fontId="1" fillId="0" borderId="35" xfId="2" applyNumberFormat="1" applyFill="1" applyBorder="1" applyAlignment="1">
      <alignment horizontal="left" vertical="center" wrapText="1"/>
    </xf>
    <xf numFmtId="0" fontId="29" fillId="0" borderId="28" xfId="2" applyFont="1" applyFill="1" applyBorder="1" applyAlignment="1">
      <alignment horizontal="center" vertical="center" wrapText="1"/>
    </xf>
    <xf numFmtId="167" fontId="29" fillId="0" borderId="4" xfId="1" applyNumberFormat="1" applyFont="1" applyFill="1" applyBorder="1" applyAlignment="1">
      <alignment horizontal="center" vertical="center"/>
    </xf>
    <xf numFmtId="0" fontId="1" fillId="0" borderId="27" xfId="2" applyFill="1" applyBorder="1" applyAlignment="1">
      <alignment horizontal="center" vertical="center" wrapText="1"/>
    </xf>
    <xf numFmtId="0" fontId="1" fillId="0" borderId="2" xfId="2" applyFill="1" applyBorder="1" applyAlignment="1">
      <alignment horizontal="center" vertical="center" wrapText="1"/>
    </xf>
    <xf numFmtId="0" fontId="29" fillId="0" borderId="33" xfId="2" applyFont="1" applyFill="1" applyBorder="1" applyAlignment="1">
      <alignment horizontal="center" vertical="center" wrapText="1"/>
    </xf>
    <xf numFmtId="0" fontId="1" fillId="0" borderId="10" xfId="2" applyFill="1" applyBorder="1" applyAlignment="1">
      <alignment horizontal="left" vertical="center" wrapText="1" indent="3"/>
    </xf>
    <xf numFmtId="0" fontId="1" fillId="0" borderId="10" xfId="2" applyFill="1" applyBorder="1" applyAlignment="1">
      <alignment horizontal="center" vertical="center" wrapText="1"/>
    </xf>
    <xf numFmtId="49" fontId="29" fillId="0" borderId="11" xfId="2" applyNumberFormat="1" applyFont="1" applyFill="1" applyBorder="1" applyAlignment="1">
      <alignment horizontal="left" vertical="center"/>
    </xf>
    <xf numFmtId="0" fontId="1" fillId="0" borderId="0" xfId="2" applyFill="1" applyAlignment="1">
      <alignment wrapText="1"/>
    </xf>
    <xf numFmtId="0" fontId="29" fillId="0" borderId="0" xfId="2" applyFont="1" applyFill="1" applyAlignment="1">
      <alignment horizontal="center" vertical="center" wrapText="1"/>
    </xf>
    <xf numFmtId="0" fontId="1" fillId="0" borderId="0" xfId="2" applyFill="1" applyAlignment="1">
      <alignment horizontal="center" vertical="center" wrapText="1"/>
    </xf>
    <xf numFmtId="49" fontId="29" fillId="0" borderId="0" xfId="2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justify" vertical="center"/>
    </xf>
    <xf numFmtId="0" fontId="14" fillId="0" borderId="0" xfId="0" applyNumberFormat="1" applyFont="1" applyFill="1" applyBorder="1" applyAlignment="1" applyProtection="1">
      <alignment horizontal="justify" vertical="center"/>
    </xf>
    <xf numFmtId="0" fontId="31" fillId="0" borderId="35" xfId="0" applyNumberFormat="1" applyFont="1" applyFill="1" applyBorder="1" applyAlignment="1" applyProtection="1">
      <alignment horizontal="center" vertical="center" wrapText="1"/>
    </xf>
    <xf numFmtId="168" fontId="29" fillId="0" borderId="27" xfId="2" applyNumberFormat="1" applyFont="1" applyFill="1" applyBorder="1" applyAlignment="1">
      <alignment horizontal="center" vertical="center"/>
    </xf>
    <xf numFmtId="168" fontId="29" fillId="0" borderId="2" xfId="1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left" vertical="center" wrapText="1" indent="1"/>
    </xf>
    <xf numFmtId="168" fontId="29" fillId="0" borderId="4" xfId="2" applyNumberFormat="1" applyFont="1" applyFill="1" applyBorder="1" applyAlignment="1">
      <alignment horizontal="center" vertical="center" wrapText="1"/>
    </xf>
    <xf numFmtId="168" fontId="1" fillId="0" borderId="34" xfId="2" applyNumberFormat="1" applyFill="1" applyBorder="1" applyAlignment="1">
      <alignment horizontal="left" vertical="center" wrapText="1"/>
    </xf>
    <xf numFmtId="168" fontId="29" fillId="0" borderId="2" xfId="2" applyNumberFormat="1" applyFont="1" applyFill="1" applyBorder="1" applyAlignment="1">
      <alignment horizontal="center" vertical="center"/>
    </xf>
    <xf numFmtId="168" fontId="29" fillId="0" borderId="2" xfId="2" applyNumberFormat="1" applyFont="1" applyFill="1" applyBorder="1" applyAlignment="1">
      <alignment horizontal="center" vertical="center" wrapText="1"/>
    </xf>
    <xf numFmtId="168" fontId="1" fillId="0" borderId="33" xfId="2" applyNumberFormat="1" applyFill="1" applyBorder="1" applyAlignment="1">
      <alignment horizontal="left" vertical="center" wrapText="1"/>
    </xf>
    <xf numFmtId="168" fontId="3" fillId="0" borderId="2" xfId="2" applyNumberFormat="1" applyFont="1" applyFill="1" applyBorder="1" applyAlignment="1">
      <alignment vertical="center" wrapText="1"/>
    </xf>
    <xf numFmtId="168" fontId="1" fillId="0" borderId="2" xfId="2" applyNumberFormat="1" applyFill="1" applyBorder="1" applyAlignment="1">
      <alignment horizontal="left" vertical="center" wrapText="1"/>
    </xf>
    <xf numFmtId="168" fontId="29" fillId="0" borderId="2" xfId="2" applyNumberFormat="1" applyFont="1" applyFill="1" applyBorder="1" applyAlignment="1">
      <alignment vertical="center" wrapText="1"/>
    </xf>
    <xf numFmtId="168" fontId="29" fillId="0" borderId="2" xfId="2" applyNumberFormat="1" applyFont="1" applyFill="1" applyBorder="1" applyAlignment="1">
      <alignment horizontal="left" vertical="center" wrapText="1"/>
    </xf>
    <xf numFmtId="168" fontId="3" fillId="0" borderId="2" xfId="2" applyNumberFormat="1" applyFont="1" applyFill="1" applyBorder="1" applyAlignment="1">
      <alignment vertical="center"/>
    </xf>
    <xf numFmtId="168" fontId="1" fillId="0" borderId="2" xfId="2" applyNumberFormat="1" applyFill="1" applyBorder="1" applyAlignment="1">
      <alignment horizontal="left" vertical="center" wrapText="1" indent="1"/>
    </xf>
    <xf numFmtId="0" fontId="36" fillId="0" borderId="0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horizontal="justify"/>
    </xf>
    <xf numFmtId="0" fontId="37" fillId="0" borderId="0" xfId="0" applyNumberFormat="1" applyFont="1" applyFill="1" applyBorder="1" applyAlignment="1" applyProtection="1">
      <alignment vertical="center"/>
    </xf>
    <xf numFmtId="168" fontId="29" fillId="0" borderId="10" xfId="1" applyNumberFormat="1" applyFont="1" applyFill="1" applyBorder="1" applyAlignment="1">
      <alignment horizontal="center" vertical="center"/>
    </xf>
    <xf numFmtId="168" fontId="3" fillId="0" borderId="10" xfId="2" applyNumberFormat="1" applyFont="1" applyFill="1" applyBorder="1" applyAlignment="1">
      <alignment vertical="center"/>
    </xf>
    <xf numFmtId="168" fontId="1" fillId="0" borderId="1" xfId="2" applyNumberFormat="1" applyFill="1" applyBorder="1" applyAlignment="1">
      <alignment horizontal="left" vertical="center" wrapText="1"/>
    </xf>
    <xf numFmtId="168" fontId="1" fillId="0" borderId="40" xfId="2" applyNumberFormat="1" applyFill="1" applyBorder="1" applyAlignment="1">
      <alignment horizontal="left" vertical="center" wrapText="1"/>
    </xf>
    <xf numFmtId="168" fontId="29" fillId="0" borderId="4" xfId="1" applyNumberFormat="1" applyFont="1" applyFill="1" applyBorder="1" applyAlignment="1">
      <alignment horizontal="center" vertical="center"/>
    </xf>
    <xf numFmtId="168" fontId="1" fillId="0" borderId="27" xfId="2" applyNumberFormat="1" applyFill="1" applyBorder="1" applyAlignment="1">
      <alignment horizontal="center" vertical="center" wrapText="1"/>
    </xf>
    <xf numFmtId="168" fontId="1" fillId="0" borderId="27" xfId="2" applyNumberFormat="1" applyFill="1" applyBorder="1"/>
    <xf numFmtId="168" fontId="1" fillId="0" borderId="28" xfId="2" applyNumberFormat="1" applyFill="1" applyBorder="1"/>
    <xf numFmtId="168" fontId="1" fillId="0" borderId="2" xfId="2" applyNumberFormat="1" applyFill="1" applyBorder="1" applyAlignment="1">
      <alignment horizontal="center" vertical="center" wrapText="1"/>
    </xf>
    <xf numFmtId="168" fontId="1" fillId="0" borderId="2" xfId="2" applyNumberFormat="1" applyFill="1" applyBorder="1"/>
    <xf numFmtId="168" fontId="1" fillId="0" borderId="33" xfId="2" applyNumberFormat="1" applyFill="1" applyBorder="1"/>
    <xf numFmtId="168" fontId="1" fillId="0" borderId="10" xfId="2" applyNumberFormat="1" applyFill="1" applyBorder="1" applyAlignment="1">
      <alignment horizontal="center" vertical="center" wrapText="1"/>
    </xf>
    <xf numFmtId="168" fontId="1" fillId="0" borderId="10" xfId="2" applyNumberFormat="1" applyFill="1" applyBorder="1"/>
    <xf numFmtId="168" fontId="1" fillId="0" borderId="35" xfId="2" applyNumberFormat="1" applyFill="1" applyBorder="1"/>
    <xf numFmtId="0" fontId="5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49" fontId="10" fillId="0" borderId="7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wrapText="1"/>
    </xf>
    <xf numFmtId="49" fontId="10" fillId="0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center"/>
    </xf>
    <xf numFmtId="49" fontId="6" fillId="0" borderId="8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/>
    </xf>
    <xf numFmtId="164" fontId="6" fillId="0" borderId="4" xfId="0" applyNumberFormat="1" applyFont="1" applyFill="1" applyBorder="1" applyAlignment="1" applyProtection="1">
      <alignment horizontal="center" vertical="center"/>
    </xf>
    <xf numFmtId="1" fontId="6" fillId="0" borderId="2" xfId="0" applyNumberFormat="1" applyFont="1" applyFill="1" applyBorder="1" applyAlignment="1" applyProtection="1">
      <alignment horizontal="center"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/>
    </xf>
    <xf numFmtId="164" fontId="17" fillId="0" borderId="2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164" fontId="17" fillId="0" borderId="18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wrapText="1"/>
    </xf>
    <xf numFmtId="0" fontId="18" fillId="0" borderId="6" xfId="0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5" fontId="20" fillId="0" borderId="2" xfId="0" applyNumberFormat="1" applyFont="1" applyFill="1" applyBorder="1" applyAlignment="1">
      <alignment vertical="center" wrapText="1"/>
    </xf>
    <xf numFmtId="49" fontId="18" fillId="0" borderId="9" xfId="0" applyNumberFormat="1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/>
    </xf>
    <xf numFmtId="0" fontId="21" fillId="0" borderId="0" xfId="0" applyFont="1" applyFill="1"/>
    <xf numFmtId="0" fontId="22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14" fontId="17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Fill="1"/>
    <xf numFmtId="49" fontId="6" fillId="0" borderId="7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left" wrapText="1"/>
    </xf>
    <xf numFmtId="49" fontId="6" fillId="0" borderId="7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wrapText="1"/>
    </xf>
    <xf numFmtId="0" fontId="18" fillId="0" borderId="2" xfId="0" applyNumberFormat="1" applyFont="1" applyFill="1" applyBorder="1" applyAlignment="1" applyProtection="1">
      <alignment wrapText="1"/>
    </xf>
    <xf numFmtId="0" fontId="18" fillId="0" borderId="2" xfId="0" applyNumberFormat="1" applyFont="1" applyFill="1" applyBorder="1" applyAlignment="1" applyProtection="1">
      <alignment horizontal="center" vertical="center"/>
    </xf>
    <xf numFmtId="49" fontId="18" fillId="0" borderId="7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left" wrapText="1"/>
    </xf>
    <xf numFmtId="0" fontId="18" fillId="0" borderId="2" xfId="0" applyNumberFormat="1" applyFont="1" applyFill="1" applyBorder="1" applyAlignment="1" applyProtection="1">
      <alignment horizontal="left" vertical="center" wrapText="1"/>
    </xf>
    <xf numFmtId="165" fontId="20" fillId="0" borderId="2" xfId="0" applyNumberFormat="1" applyFont="1" applyFill="1" applyBorder="1" applyAlignment="1" applyProtection="1">
      <alignment vertical="center" wrapText="1"/>
    </xf>
    <xf numFmtId="0" fontId="24" fillId="0" borderId="10" xfId="0" applyNumberFormat="1" applyFont="1" applyFill="1" applyBorder="1" applyAlignment="1" applyProtection="1">
      <alignment horizontal="center" vertical="center"/>
    </xf>
    <xf numFmtId="49" fontId="25" fillId="0" borderId="7" xfId="0" applyNumberFormat="1" applyFont="1" applyFill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left" vertical="center" wrapText="1"/>
    </xf>
    <xf numFmtId="0" fontId="25" fillId="0" borderId="2" xfId="0" applyNumberFormat="1" applyFont="1" applyFill="1" applyBorder="1" applyAlignment="1" applyProtection="1">
      <alignment horizontal="center"/>
    </xf>
    <xf numFmtId="0" fontId="25" fillId="0" borderId="7" xfId="0" applyNumberFormat="1" applyFont="1" applyFill="1" applyBorder="1" applyAlignment="1" applyProtection="1">
      <alignment horizontal="center"/>
    </xf>
    <xf numFmtId="0" fontId="25" fillId="0" borderId="2" xfId="0" applyNumberFormat="1" applyFont="1" applyFill="1" applyBorder="1" applyAlignment="1" applyProtection="1">
      <alignment horizontal="left" wrapText="1"/>
    </xf>
    <xf numFmtId="49" fontId="25" fillId="0" borderId="7" xfId="0" applyNumberFormat="1" applyFont="1" applyFill="1" applyBorder="1" applyAlignment="1" applyProtection="1">
      <alignment horizontal="center"/>
    </xf>
    <xf numFmtId="0" fontId="25" fillId="0" borderId="2" xfId="0" applyNumberFormat="1" applyFont="1" applyFill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 wrapText="1"/>
    </xf>
    <xf numFmtId="0" fontId="27" fillId="0" borderId="2" xfId="0" applyNumberFormat="1" applyFont="1" applyFill="1" applyBorder="1" applyAlignment="1" applyProtection="1">
      <alignment wrapText="1"/>
    </xf>
    <xf numFmtId="0" fontId="27" fillId="0" borderId="2" xfId="0" applyNumberFormat="1" applyFont="1" applyFill="1" applyBorder="1" applyAlignment="1" applyProtection="1">
      <alignment horizontal="center" vertical="center"/>
    </xf>
    <xf numFmtId="49" fontId="43" fillId="0" borderId="2" xfId="0" applyNumberFormat="1" applyFont="1" applyFill="1" applyBorder="1" applyAlignment="1" applyProtection="1">
      <alignment horizontal="center"/>
    </xf>
    <xf numFmtId="49" fontId="27" fillId="0" borderId="7" xfId="0" applyNumberFormat="1" applyFont="1" applyFill="1" applyBorder="1" applyAlignment="1" applyProtection="1">
      <alignment horizontal="center"/>
    </xf>
    <xf numFmtId="0" fontId="27" fillId="0" borderId="2" xfId="0" applyNumberFormat="1" applyFont="1" applyFill="1" applyBorder="1" applyAlignment="1" applyProtection="1">
      <alignment horizontal="left" wrapText="1"/>
    </xf>
    <xf numFmtId="0" fontId="27" fillId="0" borderId="2" xfId="0" applyNumberFormat="1" applyFont="1" applyFill="1" applyBorder="1" applyAlignment="1" applyProtection="1">
      <alignment horizontal="left" vertical="center" wrapText="1"/>
    </xf>
    <xf numFmtId="165" fontId="28" fillId="0" borderId="2" xfId="0" applyNumberFormat="1" applyFont="1" applyFill="1" applyBorder="1" applyAlignment="1" applyProtection="1">
      <alignment vertical="center" wrapText="1"/>
    </xf>
    <xf numFmtId="49" fontId="6" fillId="0" borderId="10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vertical="center" wrapText="1"/>
    </xf>
    <xf numFmtId="49" fontId="13" fillId="0" borderId="2" xfId="0" applyNumberFormat="1" applyFont="1" applyFill="1" applyBorder="1" applyAlignment="1" applyProtection="1">
      <alignment horizontal="center" vertical="center"/>
    </xf>
    <xf numFmtId="0" fontId="51" fillId="0" borderId="2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vertical="center"/>
    </xf>
    <xf numFmtId="164" fontId="1" fillId="0" borderId="18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/>
    </xf>
    <xf numFmtId="0" fontId="13" fillId="0" borderId="2" xfId="0" applyNumberFormat="1" applyFont="1" applyFill="1" applyBorder="1" applyAlignment="1" applyProtection="1">
      <alignment horizontal="center" wrapText="1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/>
    </xf>
    <xf numFmtId="49" fontId="13" fillId="0" borderId="7" xfId="0" applyNumberFormat="1" applyFont="1" applyFill="1" applyBorder="1" applyAlignment="1" applyProtection="1">
      <alignment horizontal="center"/>
    </xf>
    <xf numFmtId="0" fontId="13" fillId="0" borderId="2" xfId="0" applyNumberFormat="1" applyFont="1" applyFill="1" applyBorder="1" applyAlignment="1" applyProtection="1">
      <alignment wrapText="1"/>
    </xf>
    <xf numFmtId="0" fontId="1" fillId="0" borderId="49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textRotation="90" wrapText="1"/>
    </xf>
    <xf numFmtId="0" fontId="1" fillId="0" borderId="7" xfId="0" applyNumberFormat="1" applyFont="1" applyFill="1" applyBorder="1" applyAlignment="1" applyProtection="1">
      <alignment horizontal="center" vertical="center" textRotation="90" wrapText="1"/>
    </xf>
    <xf numFmtId="0" fontId="6" fillId="0" borderId="33" xfId="0" applyNumberFormat="1" applyFont="1" applyFill="1" applyBorder="1" applyAlignment="1" applyProtection="1">
      <alignment horizontal="center" vertical="center" textRotation="90" wrapText="1"/>
    </xf>
    <xf numFmtId="0" fontId="1" fillId="0" borderId="18" xfId="0" applyNumberFormat="1" applyFont="1" applyFill="1" applyBorder="1" applyAlignment="1" applyProtection="1">
      <alignment horizontal="center" vertical="center" textRotation="90" wrapText="1"/>
    </xf>
    <xf numFmtId="16" fontId="6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/>
    </xf>
    <xf numFmtId="14" fontId="6" fillId="0" borderId="2" xfId="0" applyNumberFormat="1" applyFont="1" applyFill="1" applyBorder="1" applyAlignment="1" applyProtection="1">
      <alignment horizontal="center" vertical="center"/>
    </xf>
    <xf numFmtId="164" fontId="6" fillId="0" borderId="18" xfId="0" applyNumberFormat="1" applyFont="1" applyFill="1" applyBorder="1" applyAlignment="1" applyProtection="1">
      <alignment horizontal="center" vertical="center"/>
    </xf>
    <xf numFmtId="164" fontId="6" fillId="0" borderId="6" xfId="0" applyNumberFormat="1" applyFont="1" applyFill="1" applyBorder="1" applyAlignment="1" applyProtection="1">
      <alignment horizontal="center" vertical="center"/>
    </xf>
    <xf numFmtId="164" fontId="6" fillId="0" borderId="8" xfId="0" applyNumberFormat="1" applyFont="1" applyFill="1" applyBorder="1" applyAlignment="1" applyProtection="1">
      <alignment horizontal="center" vertical="center"/>
    </xf>
    <xf numFmtId="164" fontId="6" fillId="0" borderId="34" xfId="0" applyNumberFormat="1" applyFont="1" applyFill="1" applyBorder="1" applyAlignment="1" applyProtection="1">
      <alignment horizontal="center" vertical="center"/>
    </xf>
    <xf numFmtId="164" fontId="6" fillId="0" borderId="7" xfId="0" applyNumberFormat="1" applyFont="1" applyFill="1" applyBorder="1" applyAlignment="1" applyProtection="1">
      <alignment horizontal="center" vertical="center"/>
    </xf>
    <xf numFmtId="164" fontId="6" fillId="0" borderId="33" xfId="0" applyNumberFormat="1" applyFont="1" applyFill="1" applyBorder="1" applyAlignment="1" applyProtection="1">
      <alignment horizontal="center" vertical="center"/>
    </xf>
    <xf numFmtId="0" fontId="1" fillId="0" borderId="0" xfId="2" applyFill="1" applyAlignment="1">
      <alignment horizontal="right"/>
    </xf>
    <xf numFmtId="0" fontId="3" fillId="0" borderId="0" xfId="2" applyFont="1" applyFill="1" applyAlignment="1">
      <alignment horizontal="right" vertical="center"/>
    </xf>
    <xf numFmtId="0" fontId="3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 vertical="center"/>
    </xf>
    <xf numFmtId="0" fontId="3" fillId="0" borderId="13" xfId="2" applyFont="1" applyFill="1" applyBorder="1"/>
    <xf numFmtId="0" fontId="1" fillId="0" borderId="2" xfId="2" applyFill="1" applyBorder="1" applyAlignment="1">
      <alignment horizontal="center" vertical="center" textRotation="90" wrapText="1"/>
    </xf>
    <xf numFmtId="0" fontId="6" fillId="0" borderId="2" xfId="2" applyFont="1" applyFill="1" applyBorder="1" applyAlignment="1">
      <alignment horizontal="center" vertical="center" textRotation="90" wrapText="1"/>
    </xf>
    <xf numFmtId="0" fontId="1" fillId="0" borderId="18" xfId="2" applyFill="1" applyBorder="1" applyAlignment="1">
      <alignment horizontal="center" vertical="center" textRotation="90" wrapText="1"/>
    </xf>
    <xf numFmtId="0" fontId="6" fillId="0" borderId="6" xfId="2" applyFont="1" applyFill="1" applyBorder="1" applyAlignment="1">
      <alignment horizontal="center" vertical="center" textRotation="90" wrapText="1"/>
    </xf>
    <xf numFmtId="0" fontId="6" fillId="0" borderId="2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14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49" fontId="6" fillId="0" borderId="7" xfId="2" applyNumberFormat="1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/>
    </xf>
    <xf numFmtId="164" fontId="6" fillId="0" borderId="2" xfId="3" applyNumberFormat="1" applyFont="1" applyFill="1" applyBorder="1" applyAlignment="1">
      <alignment horizontal="center" vertical="center"/>
    </xf>
    <xf numFmtId="164" fontId="6" fillId="0" borderId="18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left" wrapText="1"/>
    </xf>
    <xf numFmtId="49" fontId="6" fillId="0" borderId="7" xfId="2" applyNumberFormat="1" applyFont="1" applyFill="1" applyBorder="1" applyAlignment="1">
      <alignment horizontal="center"/>
    </xf>
    <xf numFmtId="0" fontId="18" fillId="0" borderId="2" xfId="2" applyFont="1" applyFill="1" applyBorder="1" applyAlignment="1">
      <alignment horizontal="center" wrapText="1"/>
    </xf>
    <xf numFmtId="0" fontId="18" fillId="0" borderId="2" xfId="2" applyFont="1" applyFill="1" applyBorder="1" applyAlignment="1">
      <alignment wrapText="1"/>
    </xf>
    <xf numFmtId="0" fontId="18" fillId="0" borderId="2" xfId="2" applyFont="1" applyFill="1" applyBorder="1" applyAlignment="1">
      <alignment horizontal="center" vertical="center"/>
    </xf>
    <xf numFmtId="164" fontId="1" fillId="0" borderId="2" xfId="2" applyNumberFormat="1" applyFill="1" applyBorder="1" applyAlignment="1">
      <alignment horizontal="center" vertical="center"/>
    </xf>
    <xf numFmtId="164" fontId="1" fillId="0" borderId="18" xfId="2" applyNumberFormat="1" applyFill="1" applyBorder="1" applyAlignment="1">
      <alignment horizontal="center" vertical="center"/>
    </xf>
    <xf numFmtId="49" fontId="18" fillId="0" borderId="7" xfId="2" applyNumberFormat="1" applyFont="1" applyFill="1" applyBorder="1" applyAlignment="1">
      <alignment horizontal="center"/>
    </xf>
    <xf numFmtId="164" fontId="6" fillId="0" borderId="7" xfId="3" applyNumberFormat="1" applyFont="1" applyFill="1" applyBorder="1" applyAlignment="1">
      <alignment horizontal="center" vertical="center"/>
    </xf>
    <xf numFmtId="0" fontId="6" fillId="0" borderId="6" xfId="2" quotePrefix="1" applyFont="1" applyFill="1" applyBorder="1" applyAlignment="1">
      <alignment horizontal="center" vertical="center"/>
    </xf>
    <xf numFmtId="0" fontId="18" fillId="0" borderId="2" xfId="2" applyFont="1" applyFill="1" applyBorder="1" applyAlignment="1">
      <alignment horizontal="left" wrapText="1"/>
    </xf>
    <xf numFmtId="0" fontId="18" fillId="0" borderId="2" xfId="2" applyFont="1" applyFill="1" applyBorder="1" applyAlignment="1">
      <alignment horizontal="left" vertical="center" wrapText="1"/>
    </xf>
    <xf numFmtId="0" fontId="17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vertical="center" wrapText="1"/>
    </xf>
    <xf numFmtId="0" fontId="17" fillId="0" borderId="0" xfId="2" applyFont="1" applyFill="1" applyAlignment="1">
      <alignment vertical="center" wrapText="1"/>
    </xf>
    <xf numFmtId="0" fontId="6" fillId="0" borderId="0" xfId="2" applyFont="1" applyFill="1" applyAlignment="1">
      <alignment vertical="center"/>
    </xf>
    <xf numFmtId="0" fontId="6" fillId="0" borderId="2" xfId="2" quotePrefix="1" applyFont="1" applyFill="1" applyBorder="1" applyAlignment="1">
      <alignment horizontal="center" vertical="center"/>
    </xf>
    <xf numFmtId="165" fontId="20" fillId="0" borderId="2" xfId="2" applyNumberFormat="1" applyFont="1" applyFill="1" applyBorder="1" applyAlignment="1">
      <alignment vertical="center" wrapText="1"/>
    </xf>
    <xf numFmtId="49" fontId="18" fillId="0" borderId="9" xfId="2" applyNumberFormat="1" applyFont="1" applyFill="1" applyBorder="1" applyAlignment="1">
      <alignment horizontal="center"/>
    </xf>
    <xf numFmtId="165" fontId="20" fillId="0" borderId="10" xfId="2" applyNumberFormat="1" applyFont="1" applyFill="1" applyBorder="1" applyAlignment="1">
      <alignment vertical="center" wrapText="1"/>
    </xf>
    <xf numFmtId="0" fontId="18" fillId="0" borderId="10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3" fillId="0" borderId="0" xfId="2" applyFont="1" applyFill="1"/>
    <xf numFmtId="0" fontId="3" fillId="0" borderId="0" xfId="2" applyFont="1" applyFill="1" applyAlignment="1">
      <alignment wrapText="1"/>
    </xf>
    <xf numFmtId="0" fontId="3" fillId="0" borderId="0" xfId="2" applyFont="1" applyFill="1" applyAlignment="1">
      <alignment horizontal="center" wrapText="1"/>
    </xf>
    <xf numFmtId="0" fontId="6" fillId="0" borderId="0" xfId="2" applyFont="1" applyFill="1" applyAlignment="1">
      <alignment vertical="top"/>
    </xf>
    <xf numFmtId="0" fontId="1" fillId="0" borderId="2" xfId="2" applyFill="1" applyBorder="1" applyAlignment="1">
      <alignment horizontal="center" textRotation="90" wrapText="1"/>
    </xf>
    <xf numFmtId="0" fontId="1" fillId="0" borderId="6" xfId="2" applyFill="1" applyBorder="1" applyAlignment="1">
      <alignment horizontal="center" textRotation="90" wrapText="1"/>
    </xf>
    <xf numFmtId="0" fontId="1" fillId="0" borderId="1" xfId="2" applyFill="1" applyBorder="1" applyAlignment="1">
      <alignment horizontal="center" vertical="center"/>
    </xf>
    <xf numFmtId="0" fontId="1" fillId="0" borderId="15" xfId="2" applyFill="1" applyBorder="1" applyAlignment="1">
      <alignment horizontal="center" vertical="center"/>
    </xf>
    <xf numFmtId="0" fontId="1" fillId="0" borderId="6" xfId="2" applyFill="1" applyBorder="1" applyAlignment="1">
      <alignment horizontal="center" vertical="center"/>
    </xf>
    <xf numFmtId="49" fontId="46" fillId="0" borderId="8" xfId="4" applyNumberFormat="1" applyFont="1" applyFill="1" applyBorder="1" applyAlignment="1">
      <alignment horizontal="center" vertical="center"/>
    </xf>
    <xf numFmtId="0" fontId="47" fillId="0" borderId="4" xfId="4" applyFont="1" applyFill="1" applyBorder="1" applyAlignment="1">
      <alignment horizontal="center" vertical="center" wrapText="1"/>
    </xf>
    <xf numFmtId="0" fontId="46" fillId="0" borderId="2" xfId="4" applyFont="1" applyFill="1" applyBorder="1" applyAlignment="1">
      <alignment horizontal="center" vertical="center"/>
    </xf>
    <xf numFmtId="164" fontId="13" fillId="0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0" fontId="48" fillId="0" borderId="7" xfId="4" applyFont="1" applyFill="1" applyBorder="1" applyAlignment="1">
      <alignment horizontal="center"/>
    </xf>
    <xf numFmtId="0" fontId="48" fillId="0" borderId="2" xfId="4" applyFont="1" applyFill="1" applyBorder="1" applyAlignment="1">
      <alignment horizontal="center" wrapText="1"/>
    </xf>
    <xf numFmtId="0" fontId="48" fillId="0" borderId="2" xfId="4" applyFont="1" applyFill="1" applyBorder="1" applyAlignment="1">
      <alignment horizontal="center" vertical="center"/>
    </xf>
    <xf numFmtId="0" fontId="48" fillId="0" borderId="2" xfId="4" applyFont="1" applyFill="1" applyBorder="1" applyAlignment="1">
      <alignment horizontal="center"/>
    </xf>
    <xf numFmtId="49" fontId="48" fillId="0" borderId="7" xfId="4" applyNumberFormat="1" applyFont="1" applyFill="1" applyBorder="1" applyAlignment="1">
      <alignment horizontal="center"/>
    </xf>
    <xf numFmtId="0" fontId="48" fillId="0" borderId="2" xfId="4" applyFont="1" applyFill="1" applyBorder="1" applyAlignment="1">
      <alignment wrapText="1"/>
    </xf>
    <xf numFmtId="49" fontId="48" fillId="0" borderId="7" xfId="4" applyNumberFormat="1" applyFont="1" applyFill="1" applyBorder="1" applyAlignment="1">
      <alignment horizontal="center" vertical="center"/>
    </xf>
    <xf numFmtId="0" fontId="48" fillId="0" borderId="6" xfId="4" applyFont="1" applyFill="1" applyBorder="1" applyAlignment="1">
      <alignment horizontal="center" vertical="center"/>
    </xf>
    <xf numFmtId="0" fontId="49" fillId="0" borderId="2" xfId="4" applyFont="1" applyFill="1" applyBorder="1" applyAlignment="1">
      <alignment horizontal="left" wrapText="1"/>
    </xf>
    <xf numFmtId="0" fontId="49" fillId="0" borderId="2" xfId="2" applyFont="1" applyFill="1" applyBorder="1" applyAlignment="1">
      <alignment horizontal="left" vertical="center" wrapText="1"/>
    </xf>
    <xf numFmtId="49" fontId="48" fillId="0" borderId="25" xfId="4" applyNumberFormat="1" applyFont="1" applyFill="1" applyBorder="1" applyAlignment="1">
      <alignment horizontal="center"/>
    </xf>
    <xf numFmtId="0" fontId="48" fillId="0" borderId="1" xfId="4" applyFont="1" applyFill="1" applyBorder="1" applyAlignment="1">
      <alignment wrapText="1"/>
    </xf>
    <xf numFmtId="0" fontId="48" fillId="0" borderId="14" xfId="4" applyFont="1" applyFill="1" applyBorder="1" applyAlignment="1">
      <alignment horizontal="center" vertical="center"/>
    </xf>
    <xf numFmtId="49" fontId="48" fillId="0" borderId="9" xfId="4" applyNumberFormat="1" applyFont="1" applyFill="1" applyBorder="1" applyAlignment="1">
      <alignment horizontal="center"/>
    </xf>
    <xf numFmtId="0" fontId="48" fillId="0" borderId="10" xfId="4" applyFont="1" applyFill="1" applyBorder="1" applyAlignment="1">
      <alignment horizontal="center" vertical="center"/>
    </xf>
    <xf numFmtId="1" fontId="1" fillId="0" borderId="0" xfId="2" applyNumberFormat="1" applyFill="1" applyAlignment="1">
      <alignment horizontal="left" vertical="top"/>
    </xf>
    <xf numFmtId="0" fontId="1" fillId="0" borderId="0" xfId="2" applyFill="1" applyAlignment="1">
      <alignment horizontal="left" wrapText="1"/>
    </xf>
    <xf numFmtId="0" fontId="38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22" fillId="0" borderId="0" xfId="2" applyFont="1" applyFill="1"/>
    <xf numFmtId="0" fontId="6" fillId="0" borderId="0" xfId="2" applyFont="1" applyFill="1" applyAlignment="1">
      <alignment horizontal="center" vertical="center" wrapText="1"/>
    </xf>
    <xf numFmtId="0" fontId="18" fillId="0" borderId="0" xfId="2" applyFont="1" applyFill="1"/>
    <xf numFmtId="0" fontId="18" fillId="0" borderId="0" xfId="2" applyFont="1" applyFill="1" applyAlignment="1">
      <alignment vertical="center"/>
    </xf>
    <xf numFmtId="0" fontId="20" fillId="0" borderId="0" xfId="2" applyFont="1" applyFill="1"/>
    <xf numFmtId="0" fontId="6" fillId="0" borderId="2" xfId="2" applyFont="1" applyFill="1" applyBorder="1" applyAlignment="1">
      <alignment horizontal="center" vertical="center" textRotation="90"/>
    </xf>
    <xf numFmtId="49" fontId="6" fillId="0" borderId="2" xfId="2" applyNumberFormat="1" applyFont="1" applyFill="1" applyBorder="1" applyAlignment="1">
      <alignment horizontal="center"/>
    </xf>
    <xf numFmtId="0" fontId="6" fillId="0" borderId="0" xfId="2" applyFont="1" applyFill="1"/>
    <xf numFmtId="0" fontId="46" fillId="0" borderId="4" xfId="4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textRotation="90" wrapText="1"/>
    </xf>
    <xf numFmtId="164" fontId="10" fillId="0" borderId="6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textRotation="90" wrapText="1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3" fillId="0" borderId="2" xfId="2" applyFont="1" applyFill="1" applyBorder="1" applyAlignment="1">
      <alignment horizontal="center" vertical="center"/>
    </xf>
    <xf numFmtId="0" fontId="43" fillId="0" borderId="6" xfId="2" applyFont="1" applyFill="1" applyBorder="1" applyAlignment="1">
      <alignment horizontal="center" vertical="center"/>
    </xf>
    <xf numFmtId="164" fontId="43" fillId="0" borderId="18" xfId="2" applyNumberFormat="1" applyFont="1" applyFill="1" applyBorder="1" applyAlignment="1">
      <alignment horizontal="center" vertical="center"/>
    </xf>
    <xf numFmtId="164" fontId="43" fillId="0" borderId="2" xfId="2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 applyProtection="1">
      <alignment horizontal="center" wrapText="1"/>
    </xf>
    <xf numFmtId="0" fontId="10" fillId="3" borderId="2" xfId="0" applyNumberFormat="1" applyFont="1" applyFill="1" applyBorder="1" applyAlignment="1" applyProtection="1">
      <alignment wrapText="1"/>
    </xf>
    <xf numFmtId="0" fontId="10" fillId="3" borderId="2" xfId="0" applyNumberFormat="1" applyFont="1" applyFill="1" applyBorder="1" applyAlignment="1" applyProtection="1">
      <alignment horizontal="center" vertical="center"/>
    </xf>
    <xf numFmtId="164" fontId="10" fillId="3" borderId="2" xfId="0" applyNumberFormat="1" applyFont="1" applyFill="1" applyBorder="1" applyAlignment="1" applyProtection="1">
      <alignment horizontal="center"/>
    </xf>
    <xf numFmtId="0" fontId="13" fillId="3" borderId="6" xfId="0" applyNumberFormat="1" applyFont="1" applyFill="1" applyBorder="1" applyAlignment="1" applyProtection="1">
      <alignment horizontal="center" vertical="center" wrapText="1"/>
    </xf>
    <xf numFmtId="171" fontId="10" fillId="3" borderId="2" xfId="0" applyNumberFormat="1" applyFont="1" applyFill="1" applyBorder="1" applyAlignment="1" applyProtection="1">
      <alignment horizontal="center"/>
    </xf>
    <xf numFmtId="0" fontId="13" fillId="3" borderId="2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/>
    <xf numFmtId="49" fontId="10" fillId="3" borderId="7" xfId="0" applyNumberFormat="1" applyFont="1" applyFill="1" applyBorder="1" applyAlignment="1" applyProtection="1">
      <alignment horizontal="center"/>
    </xf>
    <xf numFmtId="0" fontId="10" fillId="3" borderId="2" xfId="0" applyNumberFormat="1" applyFont="1" applyFill="1" applyBorder="1" applyAlignment="1" applyProtection="1">
      <alignment horizontal="left"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49" fontId="10" fillId="3" borderId="8" xfId="0" applyNumberFormat="1" applyFont="1" applyFill="1" applyBorder="1" applyAlignment="1" applyProtection="1">
      <alignment horizontal="center"/>
    </xf>
    <xf numFmtId="165" fontId="13" fillId="3" borderId="4" xfId="0" applyNumberFormat="1" applyFont="1" applyFill="1" applyBorder="1" applyAlignment="1" applyProtection="1">
      <alignment vertical="center" wrapText="1"/>
    </xf>
    <xf numFmtId="0" fontId="10" fillId="3" borderId="4" xfId="0" applyNumberFormat="1" applyFont="1" applyFill="1" applyBorder="1" applyAlignment="1" applyProtection="1">
      <alignment horizontal="center" vertical="center"/>
    </xf>
    <xf numFmtId="165" fontId="13" fillId="3" borderId="2" xfId="0" applyNumberFormat="1" applyFont="1" applyFill="1" applyBorder="1" applyAlignment="1" applyProtection="1">
      <alignment vertical="center" wrapText="1"/>
    </xf>
    <xf numFmtId="49" fontId="10" fillId="3" borderId="9" xfId="0" applyNumberFormat="1" applyFont="1" applyFill="1" applyBorder="1" applyAlignment="1" applyProtection="1">
      <alignment horizontal="center"/>
    </xf>
    <xf numFmtId="165" fontId="13" fillId="3" borderId="10" xfId="0" applyNumberFormat="1" applyFont="1" applyFill="1" applyBorder="1" applyAlignment="1" applyProtection="1">
      <alignment vertical="center" wrapText="1"/>
    </xf>
    <xf numFmtId="0" fontId="10" fillId="3" borderId="10" xfId="0" applyNumberFormat="1" applyFont="1" applyFill="1" applyBorder="1" applyAlignment="1" applyProtection="1">
      <alignment horizontal="center" vertical="center"/>
    </xf>
    <xf numFmtId="164" fontId="10" fillId="3" borderId="10" xfId="0" applyNumberFormat="1" applyFont="1" applyFill="1" applyBorder="1" applyAlignment="1" applyProtection="1">
      <alignment horizontal="center"/>
    </xf>
    <xf numFmtId="164" fontId="10" fillId="3" borderId="13" xfId="0" applyNumberFormat="1" applyFont="1" applyFill="1" applyBorder="1" applyAlignment="1" applyProtection="1">
      <alignment horizontal="center"/>
    </xf>
    <xf numFmtId="164" fontId="10" fillId="3" borderId="4" xfId="0" applyNumberFormat="1" applyFont="1" applyFill="1" applyBorder="1" applyAlignment="1" applyProtection="1">
      <alignment horizontal="center"/>
    </xf>
    <xf numFmtId="164" fontId="10" fillId="3" borderId="19" xfId="0" applyNumberFormat="1" applyFont="1" applyFill="1" applyBorder="1" applyAlignment="1" applyProtection="1">
      <alignment horizontal="center"/>
    </xf>
    <xf numFmtId="0" fontId="10" fillId="3" borderId="10" xfId="0" applyNumberFormat="1" applyFont="1" applyFill="1" applyBorder="1" applyAlignment="1" applyProtection="1">
      <alignment wrapText="1"/>
    </xf>
    <xf numFmtId="164" fontId="10" fillId="3" borderId="20" xfId="0" applyNumberFormat="1" applyFont="1" applyFill="1" applyBorder="1" applyAlignment="1" applyProtection="1">
      <alignment horizontal="center"/>
    </xf>
    <xf numFmtId="164" fontId="6" fillId="3" borderId="2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0" fontId="6" fillId="3" borderId="0" xfId="0" applyNumberFormat="1" applyFont="1" applyFill="1" applyBorder="1" applyAlignment="1" applyProtection="1">
      <alignment vertical="center"/>
    </xf>
    <xf numFmtId="164" fontId="16" fillId="3" borderId="2" xfId="0" applyNumberFormat="1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/>
    </xf>
    <xf numFmtId="164" fontId="10" fillId="3" borderId="13" xfId="0" applyNumberFormat="1" applyFont="1" applyFill="1" applyBorder="1" applyAlignment="1" applyProtection="1">
      <alignment horizontal="center" vertical="center"/>
    </xf>
    <xf numFmtId="164" fontId="6" fillId="3" borderId="10" xfId="0" applyNumberFormat="1" applyFont="1" applyFill="1" applyBorder="1" applyAlignment="1" applyProtection="1">
      <alignment horizontal="center" vertical="center"/>
    </xf>
    <xf numFmtId="0" fontId="6" fillId="3" borderId="10" xfId="0" applyNumberFormat="1" applyFont="1" applyFill="1" applyBorder="1" applyAlignment="1" applyProtection="1">
      <alignment horizontal="center" vertical="center"/>
    </xf>
    <xf numFmtId="0" fontId="13" fillId="3" borderId="2" xfId="0" applyNumberFormat="1" applyFont="1" applyFill="1" applyBorder="1" applyAlignment="1" applyProtection="1">
      <alignment horizontal="center" wrapText="1"/>
    </xf>
    <xf numFmtId="0" fontId="13" fillId="3" borderId="2" xfId="0" applyNumberFormat="1" applyFont="1" applyFill="1" applyBorder="1" applyAlignment="1" applyProtection="1">
      <alignment wrapText="1"/>
    </xf>
    <xf numFmtId="0" fontId="13" fillId="3" borderId="2" xfId="0" applyNumberFormat="1" applyFont="1" applyFill="1" applyBorder="1" applyAlignment="1" applyProtection="1">
      <alignment horizontal="center" vertical="center"/>
    </xf>
    <xf numFmtId="164" fontId="13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 vertical="center" wrapText="1"/>
    </xf>
    <xf numFmtId="164" fontId="13" fillId="3" borderId="6" xfId="0" applyNumberFormat="1" applyFont="1" applyFill="1" applyBorder="1" applyAlignment="1" applyProtection="1">
      <alignment horizontal="center"/>
    </xf>
    <xf numFmtId="164" fontId="13" fillId="3" borderId="7" xfId="0" applyNumberFormat="1" applyFont="1" applyFill="1" applyBorder="1" applyAlignment="1" applyProtection="1">
      <alignment horizontal="center"/>
    </xf>
    <xf numFmtId="164" fontId="13" fillId="3" borderId="33" xfId="0" applyNumberFormat="1" applyFont="1" applyFill="1" applyBorder="1" applyAlignment="1" applyProtection="1">
      <alignment horizontal="center"/>
    </xf>
    <xf numFmtId="164" fontId="1" fillId="3" borderId="18" xfId="0" applyNumberFormat="1" applyFont="1" applyFill="1" applyBorder="1" applyAlignment="1" applyProtection="1">
      <alignment horizontal="center" vertical="center" wrapText="1"/>
    </xf>
    <xf numFmtId="49" fontId="13" fillId="3" borderId="7" xfId="0" applyNumberFormat="1" applyFont="1" applyFill="1" applyBorder="1" applyAlignment="1" applyProtection="1">
      <alignment horizontal="center"/>
    </xf>
    <xf numFmtId="0" fontId="13" fillId="3" borderId="2" xfId="0" applyNumberFormat="1" applyFont="1" applyFill="1" applyBorder="1" applyAlignment="1" applyProtection="1">
      <alignment horizontal="left" wrapText="1"/>
    </xf>
    <xf numFmtId="0" fontId="13" fillId="3" borderId="2" xfId="0" applyNumberFormat="1" applyFont="1" applyFill="1" applyBorder="1" applyAlignment="1" applyProtection="1">
      <alignment horizontal="left" vertical="center" wrapText="1"/>
    </xf>
    <xf numFmtId="49" fontId="13" fillId="3" borderId="8" xfId="0" applyNumberFormat="1" applyFont="1" applyFill="1" applyBorder="1" applyAlignment="1" applyProtection="1">
      <alignment horizontal="center"/>
    </xf>
    <xf numFmtId="0" fontId="13" fillId="3" borderId="4" xfId="0" applyNumberFormat="1" applyFont="1" applyFill="1" applyBorder="1" applyAlignment="1" applyProtection="1">
      <alignment horizontal="center" vertical="center"/>
    </xf>
    <xf numFmtId="164" fontId="13" fillId="3" borderId="9" xfId="0" applyNumberFormat="1" applyFont="1" applyFill="1" applyBorder="1" applyAlignment="1" applyProtection="1">
      <alignment horizontal="center"/>
    </xf>
    <xf numFmtId="164" fontId="13" fillId="0" borderId="18" xfId="0" applyNumberFormat="1" applyFont="1" applyFill="1" applyBorder="1" applyAlignment="1" applyProtection="1">
      <alignment horizontal="center"/>
    </xf>
    <xf numFmtId="164" fontId="13" fillId="3" borderId="18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 vertical="center" wrapText="1"/>
    </xf>
    <xf numFmtId="164" fontId="1" fillId="3" borderId="33" xfId="0" applyNumberFormat="1" applyFont="1" applyFill="1" applyBorder="1" applyAlignment="1" applyProtection="1">
      <alignment horizontal="center" vertical="center" wrapText="1"/>
    </xf>
    <xf numFmtId="164" fontId="13" fillId="3" borderId="35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164" fontId="13" fillId="3" borderId="2" xfId="0" applyNumberFormat="1" applyFont="1" applyFill="1" applyBorder="1" applyAlignment="1" applyProtection="1">
      <alignment horizontal="center" vertical="center"/>
    </xf>
    <xf numFmtId="49" fontId="13" fillId="3" borderId="9" xfId="0" applyNumberFormat="1" applyFont="1" applyFill="1" applyBorder="1" applyAlignment="1" applyProtection="1">
      <alignment horizontal="center" vertical="center"/>
    </xf>
    <xf numFmtId="0" fontId="13" fillId="3" borderId="10" xfId="0" applyNumberFormat="1" applyFont="1" applyFill="1" applyBorder="1" applyAlignment="1" applyProtection="1">
      <alignment horizontal="center" vertical="center"/>
    </xf>
    <xf numFmtId="164" fontId="13" fillId="3" borderId="10" xfId="0" applyNumberFormat="1" applyFont="1" applyFill="1" applyBorder="1" applyAlignment="1" applyProtection="1">
      <alignment horizontal="center" vertical="center"/>
    </xf>
    <xf numFmtId="0" fontId="1" fillId="3" borderId="10" xfId="0" applyNumberFormat="1" applyFont="1" applyFill="1" applyBorder="1" applyAlignment="1" applyProtection="1">
      <alignment horizontal="center" vertical="center" wrapText="1"/>
    </xf>
    <xf numFmtId="164" fontId="1" fillId="3" borderId="10" xfId="0" applyNumberFormat="1" applyFont="1" applyFill="1" applyBorder="1" applyAlignment="1" applyProtection="1">
      <alignment horizontal="center" vertical="center" wrapText="1"/>
    </xf>
    <xf numFmtId="164" fontId="13" fillId="3" borderId="10" xfId="0" applyNumberFormat="1" applyFont="1" applyFill="1" applyBorder="1" applyAlignment="1" applyProtection="1">
      <alignment horizontal="center"/>
    </xf>
    <xf numFmtId="164" fontId="10" fillId="3" borderId="6" xfId="0" applyNumberFormat="1" applyFont="1" applyFill="1" applyBorder="1" applyAlignment="1" applyProtection="1">
      <alignment horizontal="center"/>
    </xf>
    <xf numFmtId="164" fontId="10" fillId="3" borderId="7" xfId="0" applyNumberFormat="1" applyFont="1" applyFill="1" applyBorder="1" applyAlignment="1" applyProtection="1">
      <alignment horizontal="center"/>
    </xf>
    <xf numFmtId="164" fontId="10" fillId="3" borderId="48" xfId="0" applyNumberFormat="1" applyFont="1" applyFill="1" applyBorder="1" applyAlignment="1" applyProtection="1">
      <alignment horizontal="center"/>
    </xf>
    <xf numFmtId="2" fontId="1" fillId="3" borderId="2" xfId="0" applyNumberFormat="1" applyFont="1" applyFill="1" applyBorder="1" applyAlignment="1" applyProtection="1">
      <alignment horizontal="center" vertical="center" wrapText="1"/>
    </xf>
    <xf numFmtId="164" fontId="10" fillId="3" borderId="2" xfId="0" applyNumberFormat="1" applyFont="1" applyFill="1" applyBorder="1" applyAlignment="1" applyProtection="1">
      <alignment horizontal="center" vertical="center"/>
    </xf>
    <xf numFmtId="164" fontId="10" fillId="3" borderId="6" xfId="0" applyNumberFormat="1" applyFont="1" applyFill="1" applyBorder="1" applyAlignment="1" applyProtection="1">
      <alignment horizontal="center" vertical="center"/>
    </xf>
    <xf numFmtId="164" fontId="10" fillId="3" borderId="7" xfId="0" applyNumberFormat="1" applyFont="1" applyFill="1" applyBorder="1" applyAlignment="1" applyProtection="1">
      <alignment horizontal="center" vertical="center"/>
    </xf>
    <xf numFmtId="164" fontId="10" fillId="3" borderId="9" xfId="0" applyNumberFormat="1" applyFont="1" applyFill="1" applyBorder="1" applyAlignment="1" applyProtection="1">
      <alignment horizontal="center"/>
    </xf>
    <xf numFmtId="164" fontId="1" fillId="3" borderId="21" xfId="0" applyNumberFormat="1" applyFont="1" applyFill="1" applyBorder="1" applyAlignment="1" applyProtection="1">
      <alignment horizontal="center" vertical="center" wrapText="1"/>
    </xf>
    <xf numFmtId="2" fontId="1" fillId="3" borderId="10" xfId="0" applyNumberFormat="1" applyFont="1" applyFill="1" applyBorder="1" applyAlignment="1" applyProtection="1">
      <alignment horizontal="center" vertical="center" wrapText="1"/>
    </xf>
    <xf numFmtId="0" fontId="1" fillId="4" borderId="0" xfId="0" applyNumberFormat="1" applyFont="1" applyFill="1" applyBorder="1" applyAlignment="1" applyProtection="1"/>
    <xf numFmtId="164" fontId="10" fillId="3" borderId="35" xfId="0" applyNumberFormat="1" applyFont="1" applyFill="1" applyBorder="1" applyAlignment="1" applyProtection="1">
      <alignment horizontal="center"/>
    </xf>
    <xf numFmtId="164" fontId="6" fillId="3" borderId="18" xfId="0" applyNumberFormat="1" applyFont="1" applyFill="1" applyBorder="1" applyAlignment="1" applyProtection="1">
      <alignment horizontal="center" vertical="center"/>
    </xf>
    <xf numFmtId="164" fontId="6" fillId="3" borderId="6" xfId="0" applyNumberFormat="1" applyFont="1" applyFill="1" applyBorder="1" applyAlignment="1" applyProtection="1">
      <alignment horizontal="center" vertical="center"/>
    </xf>
    <xf numFmtId="164" fontId="6" fillId="3" borderId="7" xfId="0" applyNumberFormat="1" applyFont="1" applyFill="1" applyBorder="1" applyAlignment="1" applyProtection="1">
      <alignment horizontal="center" vertical="center"/>
    </xf>
    <xf numFmtId="164" fontId="1" fillId="3" borderId="7" xfId="0" applyNumberFormat="1" applyFont="1" applyFill="1" applyBorder="1" applyAlignment="1" applyProtection="1">
      <alignment horizontal="center" vertical="center"/>
    </xf>
    <xf numFmtId="164" fontId="6" fillId="3" borderId="9" xfId="0" applyNumberFormat="1" applyFont="1" applyFill="1" applyBorder="1" applyAlignment="1" applyProtection="1">
      <alignment horizontal="center" vertical="center"/>
    </xf>
    <xf numFmtId="164" fontId="6" fillId="3" borderId="21" xfId="0" applyNumberFormat="1" applyFont="1" applyFill="1" applyBorder="1" applyAlignment="1" applyProtection="1">
      <alignment horizontal="center" vertical="center"/>
    </xf>
    <xf numFmtId="164" fontId="6" fillId="3" borderId="35" xfId="0" applyNumberFormat="1" applyFont="1" applyFill="1" applyBorder="1" applyAlignment="1" applyProtection="1">
      <alignment horizontal="center" vertical="center"/>
    </xf>
    <xf numFmtId="164" fontId="6" fillId="3" borderId="49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/>
    </xf>
    <xf numFmtId="1" fontId="6" fillId="0" borderId="6" xfId="0" applyNumberFormat="1" applyFont="1" applyFill="1" applyBorder="1" applyAlignment="1" applyProtection="1">
      <alignment horizontal="center" vertical="center"/>
    </xf>
    <xf numFmtId="164" fontId="1" fillId="3" borderId="6" xfId="0" applyNumberFormat="1" applyFont="1" applyFill="1" applyBorder="1" applyAlignment="1" applyProtection="1">
      <alignment horizontal="center" vertical="center"/>
    </xf>
    <xf numFmtId="164" fontId="6" fillId="3" borderId="24" xfId="0" applyNumberFormat="1" applyFont="1" applyFill="1" applyBorder="1" applyAlignment="1" applyProtection="1">
      <alignment horizontal="center" vertical="center"/>
    </xf>
    <xf numFmtId="0" fontId="6" fillId="3" borderId="20" xfId="0" applyNumberFormat="1" applyFont="1" applyFill="1" applyBorder="1" applyAlignment="1" applyProtection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 textRotation="90" wrapText="1"/>
    </xf>
    <xf numFmtId="0" fontId="6" fillId="0" borderId="7" xfId="0" applyNumberFormat="1" applyFont="1" applyFill="1" applyBorder="1" applyAlignment="1" applyProtection="1">
      <alignment horizontal="center" vertical="center" textRotation="90" wrapText="1"/>
    </xf>
    <xf numFmtId="0" fontId="1" fillId="0" borderId="7" xfId="2" applyFill="1" applyBorder="1" applyAlignment="1">
      <alignment horizontal="center" vertical="center" textRotation="90" wrapText="1"/>
    </xf>
    <xf numFmtId="0" fontId="6" fillId="0" borderId="33" xfId="2" applyFont="1" applyFill="1" applyBorder="1" applyAlignment="1">
      <alignment horizontal="center" vertical="center" textRotation="90" wrapText="1"/>
    </xf>
    <xf numFmtId="0" fontId="6" fillId="0" borderId="7" xfId="2" applyFont="1" applyFill="1" applyBorder="1" applyAlignment="1">
      <alignment horizontal="center" vertical="center"/>
    </xf>
    <xf numFmtId="0" fontId="6" fillId="0" borderId="33" xfId="2" applyFont="1" applyFill="1" applyBorder="1" applyAlignment="1">
      <alignment horizontal="center" vertical="center"/>
    </xf>
    <xf numFmtId="164" fontId="6" fillId="0" borderId="33" xfId="3" applyNumberFormat="1" applyFont="1" applyFill="1" applyBorder="1" applyAlignment="1">
      <alignment horizontal="center" vertical="center"/>
    </xf>
    <xf numFmtId="49" fontId="18" fillId="5" borderId="7" xfId="0" applyNumberFormat="1" applyFont="1" applyFill="1" applyBorder="1" applyAlignment="1">
      <alignment horizontal="center"/>
    </xf>
    <xf numFmtId="165" fontId="20" fillId="5" borderId="2" xfId="0" applyNumberFormat="1" applyFont="1" applyFill="1" applyBorder="1" applyAlignment="1">
      <alignment vertical="center" wrapText="1"/>
    </xf>
    <xf numFmtId="0" fontId="18" fillId="5" borderId="6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164" fontId="6" fillId="5" borderId="33" xfId="0" applyNumberFormat="1" applyFont="1" applyFill="1" applyBorder="1" applyAlignment="1">
      <alignment horizontal="center" vertical="center"/>
    </xf>
    <xf numFmtId="164" fontId="6" fillId="5" borderId="18" xfId="0" applyNumberFormat="1" applyFont="1" applyFill="1" applyBorder="1" applyAlignment="1">
      <alignment horizontal="center" vertical="center"/>
    </xf>
    <xf numFmtId="0" fontId="1" fillId="5" borderId="0" xfId="0" applyFont="1" applyFill="1"/>
    <xf numFmtId="0" fontId="18" fillId="5" borderId="2" xfId="0" applyFont="1" applyFill="1" applyBorder="1" applyAlignment="1">
      <alignment horizontal="left" wrapText="1"/>
    </xf>
    <xf numFmtId="0" fontId="18" fillId="5" borderId="2" xfId="0" applyFont="1" applyFill="1" applyBorder="1" applyAlignment="1">
      <alignment wrapText="1"/>
    </xf>
    <xf numFmtId="164" fontId="17" fillId="5" borderId="18" xfId="0" applyNumberFormat="1" applyFont="1" applyFill="1" applyBorder="1" applyAlignment="1">
      <alignment horizontal="center" vertical="center"/>
    </xf>
    <xf numFmtId="164" fontId="17" fillId="5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wrapText="1"/>
    </xf>
    <xf numFmtId="0" fontId="18" fillId="3" borderId="2" xfId="0" applyFont="1" applyFill="1" applyBorder="1" applyAlignment="1">
      <alignment wrapText="1"/>
    </xf>
    <xf numFmtId="0" fontId="18" fillId="3" borderId="6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64" fontId="6" fillId="3" borderId="33" xfId="0" applyNumberFormat="1" applyFont="1" applyFill="1" applyBorder="1" applyAlignment="1">
      <alignment horizontal="center" vertical="center"/>
    </xf>
    <xf numFmtId="164" fontId="17" fillId="3" borderId="18" xfId="0" applyNumberFormat="1" applyFont="1" applyFill="1" applyBorder="1" applyAlignment="1">
      <alignment horizontal="center" vertical="center"/>
    </xf>
    <xf numFmtId="164" fontId="17" fillId="3" borderId="2" xfId="0" applyNumberFormat="1" applyFont="1" applyFill="1" applyBorder="1" applyAlignment="1">
      <alignment horizontal="center" vertical="center"/>
    </xf>
    <xf numFmtId="0" fontId="1" fillId="3" borderId="0" xfId="0" applyFont="1" applyFill="1"/>
    <xf numFmtId="49" fontId="18" fillId="3" borderId="7" xfId="0" applyNumberFormat="1" applyFont="1" applyFill="1" applyBorder="1" applyAlignment="1">
      <alignment horizontal="center"/>
    </xf>
    <xf numFmtId="164" fontId="6" fillId="3" borderId="18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left" wrapText="1"/>
    </xf>
    <xf numFmtId="0" fontId="18" fillId="3" borderId="2" xfId="0" applyFont="1" applyFill="1" applyBorder="1" applyAlignment="1">
      <alignment horizontal="left" vertical="center" wrapText="1"/>
    </xf>
    <xf numFmtId="49" fontId="6" fillId="3" borderId="25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center"/>
    </xf>
    <xf numFmtId="164" fontId="19" fillId="3" borderId="1" xfId="0" applyNumberFormat="1" applyFont="1" applyFill="1" applyBorder="1" applyAlignment="1">
      <alignment horizontal="center" vertical="center"/>
    </xf>
    <xf numFmtId="164" fontId="19" fillId="3" borderId="40" xfId="0" applyNumberFormat="1" applyFont="1" applyFill="1" applyBorder="1" applyAlignment="1">
      <alignment horizontal="center" vertical="center"/>
    </xf>
    <xf numFmtId="165" fontId="20" fillId="3" borderId="2" xfId="0" applyNumberFormat="1" applyFont="1" applyFill="1" applyBorder="1" applyAlignment="1">
      <alignment vertical="center" wrapText="1"/>
    </xf>
    <xf numFmtId="49" fontId="18" fillId="3" borderId="9" xfId="0" applyNumberFormat="1" applyFont="1" applyFill="1" applyBorder="1" applyAlignment="1">
      <alignment horizontal="center"/>
    </xf>
    <xf numFmtId="165" fontId="20" fillId="3" borderId="10" xfId="0" applyNumberFormat="1" applyFont="1" applyFill="1" applyBorder="1" applyAlignment="1">
      <alignment vertical="center" wrapText="1"/>
    </xf>
    <xf numFmtId="0" fontId="18" fillId="3" borderId="2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164" fontId="17" fillId="3" borderId="10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164" fontId="6" fillId="3" borderId="20" xfId="0" applyNumberFormat="1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164" fontId="6" fillId="3" borderId="35" xfId="0" applyNumberFormat="1" applyFont="1" applyFill="1" applyBorder="1" applyAlignment="1">
      <alignment horizontal="center" vertical="center"/>
    </xf>
    <xf numFmtId="164" fontId="6" fillId="3" borderId="21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4" fontId="17" fillId="5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4" fontId="17" fillId="3" borderId="2" xfId="0" applyNumberFormat="1" applyFont="1" applyFill="1" applyBorder="1" applyAlignment="1">
      <alignment horizontal="center" vertical="center"/>
    </xf>
    <xf numFmtId="49" fontId="13" fillId="3" borderId="9" xfId="0" applyNumberFormat="1" applyFont="1" applyFill="1" applyBorder="1" applyAlignment="1" applyProtection="1">
      <alignment horizontal="center"/>
    </xf>
    <xf numFmtId="164" fontId="13" fillId="3" borderId="20" xfId="0" applyNumberFormat="1" applyFont="1" applyFill="1" applyBorder="1" applyAlignment="1" applyProtection="1">
      <alignment horizontal="center"/>
    </xf>
    <xf numFmtId="164" fontId="13" fillId="3" borderId="21" xfId="0" applyNumberFormat="1" applyFont="1" applyFill="1" applyBorder="1" applyAlignment="1" applyProtection="1">
      <alignment horizontal="center"/>
    </xf>
    <xf numFmtId="49" fontId="13" fillId="5" borderId="7" xfId="0" applyNumberFormat="1" applyFont="1" applyFill="1" applyBorder="1" applyAlignment="1" applyProtection="1">
      <alignment horizontal="center" vertical="center"/>
    </xf>
    <xf numFmtId="165" fontId="13" fillId="5" borderId="2" xfId="0" applyNumberFormat="1" applyFont="1" applyFill="1" applyBorder="1" applyAlignment="1" applyProtection="1">
      <alignment vertical="center" wrapText="1"/>
    </xf>
    <xf numFmtId="0" fontId="13" fillId="5" borderId="2" xfId="0" applyNumberFormat="1" applyFont="1" applyFill="1" applyBorder="1" applyAlignment="1" applyProtection="1">
      <alignment horizontal="center" vertical="center"/>
    </xf>
    <xf numFmtId="164" fontId="13" fillId="5" borderId="2" xfId="0" applyNumberFormat="1" applyFont="1" applyFill="1" applyBorder="1" applyAlignment="1" applyProtection="1">
      <alignment horizontal="center" vertical="center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164" fontId="13" fillId="5" borderId="2" xfId="0" applyNumberFormat="1" applyFont="1" applyFill="1" applyBorder="1" applyAlignment="1" applyProtection="1">
      <alignment horizontal="center"/>
    </xf>
    <xf numFmtId="164" fontId="1" fillId="5" borderId="2" xfId="0" applyNumberFormat="1" applyFont="1" applyFill="1" applyBorder="1" applyAlignment="1" applyProtection="1">
      <alignment horizontal="center" vertical="center" wrapText="1"/>
    </xf>
    <xf numFmtId="0" fontId="1" fillId="5" borderId="0" xfId="0" applyNumberFormat="1" applyFont="1" applyFill="1" applyBorder="1" applyAlignment="1" applyProtection="1"/>
    <xf numFmtId="49" fontId="13" fillId="5" borderId="7" xfId="0" applyNumberFormat="1" applyFont="1" applyFill="1" applyBorder="1" applyAlignment="1" applyProtection="1">
      <alignment horizontal="center"/>
    </xf>
    <xf numFmtId="0" fontId="13" fillId="5" borderId="2" xfId="0" applyNumberFormat="1" applyFont="1" applyFill="1" applyBorder="1" applyAlignment="1" applyProtection="1">
      <alignment horizontal="left" wrapText="1"/>
    </xf>
    <xf numFmtId="0" fontId="13" fillId="5" borderId="2" xfId="0" applyNumberFormat="1" applyFont="1" applyFill="1" applyBorder="1" applyAlignment="1" applyProtection="1">
      <alignment wrapText="1"/>
    </xf>
    <xf numFmtId="49" fontId="10" fillId="5" borderId="7" xfId="0" applyNumberFormat="1" applyFont="1" applyFill="1" applyBorder="1" applyAlignment="1" applyProtection="1">
      <alignment horizontal="center"/>
    </xf>
    <xf numFmtId="0" fontId="10" fillId="5" borderId="2" xfId="0" applyNumberFormat="1" applyFont="1" applyFill="1" applyBorder="1" applyAlignment="1" applyProtection="1">
      <alignment horizontal="center" vertical="center"/>
    </xf>
    <xf numFmtId="164" fontId="10" fillId="5" borderId="13" xfId="0" applyNumberFormat="1" applyFont="1" applyFill="1" applyBorder="1" applyAlignment="1" applyProtection="1">
      <alignment horizontal="center"/>
    </xf>
    <xf numFmtId="164" fontId="10" fillId="5" borderId="2" xfId="0" applyNumberFormat="1" applyFont="1" applyFill="1" applyBorder="1" applyAlignment="1" applyProtection="1">
      <alignment horizontal="center"/>
    </xf>
    <xf numFmtId="164" fontId="10" fillId="5" borderId="2" xfId="0" applyNumberFormat="1" applyFont="1" applyFill="1" applyBorder="1" applyAlignment="1" applyProtection="1">
      <alignment horizontal="center" vertical="center"/>
    </xf>
    <xf numFmtId="164" fontId="10" fillId="5" borderId="6" xfId="0" applyNumberFormat="1" applyFont="1" applyFill="1" applyBorder="1" applyAlignment="1" applyProtection="1">
      <alignment horizontal="center"/>
    </xf>
    <xf numFmtId="164" fontId="10" fillId="5" borderId="7" xfId="0" applyNumberFormat="1" applyFont="1" applyFill="1" applyBorder="1" applyAlignment="1" applyProtection="1">
      <alignment horizontal="center"/>
    </xf>
    <xf numFmtId="164" fontId="10" fillId="5" borderId="48" xfId="0" applyNumberFormat="1" applyFont="1" applyFill="1" applyBorder="1" applyAlignment="1" applyProtection="1">
      <alignment horizontal="center"/>
    </xf>
    <xf numFmtId="164" fontId="1" fillId="5" borderId="18" xfId="0" applyNumberFormat="1" applyFont="1" applyFill="1" applyBorder="1" applyAlignment="1" applyProtection="1">
      <alignment horizontal="center" vertical="center" wrapText="1"/>
    </xf>
    <xf numFmtId="2" fontId="1" fillId="5" borderId="2" xfId="0" applyNumberFormat="1" applyFont="1" applyFill="1" applyBorder="1" applyAlignment="1" applyProtection="1">
      <alignment horizontal="center" vertical="center" wrapText="1"/>
    </xf>
    <xf numFmtId="164" fontId="10" fillId="5" borderId="13" xfId="0" applyNumberFormat="1" applyFont="1" applyFill="1" applyBorder="1" applyAlignment="1" applyProtection="1">
      <alignment horizontal="center" vertical="center"/>
    </xf>
    <xf numFmtId="164" fontId="10" fillId="5" borderId="6" xfId="0" applyNumberFormat="1" applyFont="1" applyFill="1" applyBorder="1" applyAlignment="1" applyProtection="1">
      <alignment horizontal="center" vertical="center"/>
    </xf>
    <xf numFmtId="164" fontId="10" fillId="5" borderId="7" xfId="0" applyNumberFormat="1" applyFont="1" applyFill="1" applyBorder="1" applyAlignment="1" applyProtection="1">
      <alignment horizontal="center" vertical="center"/>
    </xf>
    <xf numFmtId="0" fontId="10" fillId="5" borderId="2" xfId="0" applyNumberFormat="1" applyFont="1" applyFill="1" applyBorder="1" applyAlignment="1" applyProtection="1">
      <alignment horizontal="left" wrapText="1"/>
    </xf>
    <xf numFmtId="0" fontId="10" fillId="5" borderId="2" xfId="0" applyNumberFormat="1" applyFont="1" applyFill="1" applyBorder="1" applyAlignment="1" applyProtection="1">
      <alignment wrapText="1"/>
    </xf>
    <xf numFmtId="164" fontId="6" fillId="5" borderId="2" xfId="0" applyNumberFormat="1" applyFont="1" applyFill="1" applyBorder="1" applyAlignment="1" applyProtection="1">
      <alignment horizontal="center" vertical="center"/>
    </xf>
    <xf numFmtId="164" fontId="6" fillId="5" borderId="18" xfId="0" applyNumberFormat="1" applyFont="1" applyFill="1" applyBorder="1" applyAlignment="1" applyProtection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</xf>
    <xf numFmtId="164" fontId="6" fillId="5" borderId="7" xfId="0" applyNumberFormat="1" applyFont="1" applyFill="1" applyBorder="1" applyAlignment="1" applyProtection="1">
      <alignment horizontal="center" vertical="center"/>
    </xf>
    <xf numFmtId="0" fontId="6" fillId="5" borderId="2" xfId="0" applyNumberFormat="1" applyFont="1" applyFill="1" applyBorder="1" applyAlignment="1" applyProtection="1">
      <alignment horizontal="center" vertical="center"/>
    </xf>
    <xf numFmtId="0" fontId="6" fillId="5" borderId="6" xfId="0" applyNumberFormat="1" applyFont="1" applyFill="1" applyBorder="1" applyAlignment="1" applyProtection="1">
      <alignment horizontal="center" vertical="center"/>
    </xf>
    <xf numFmtId="49" fontId="18" fillId="5" borderId="7" xfId="0" applyNumberFormat="1" applyFont="1" applyFill="1" applyBorder="1" applyAlignment="1" applyProtection="1">
      <alignment horizontal="center"/>
    </xf>
    <xf numFmtId="165" fontId="20" fillId="5" borderId="2" xfId="0" applyNumberFormat="1" applyFont="1" applyFill="1" applyBorder="1" applyAlignment="1" applyProtection="1">
      <alignment vertical="center" wrapText="1"/>
    </xf>
    <xf numFmtId="0" fontId="18" fillId="5" borderId="2" xfId="0" applyNumberFormat="1" applyFont="1" applyFill="1" applyBorder="1" applyAlignment="1" applyProtection="1">
      <alignment horizontal="center" vertical="center"/>
    </xf>
    <xf numFmtId="164" fontId="6" fillId="5" borderId="33" xfId="0" applyNumberFormat="1" applyFont="1" applyFill="1" applyBorder="1" applyAlignment="1" applyProtection="1">
      <alignment horizontal="center" vertical="center"/>
    </xf>
    <xf numFmtId="49" fontId="18" fillId="3" borderId="7" xfId="0" applyNumberFormat="1" applyFont="1" applyFill="1" applyBorder="1" applyAlignment="1" applyProtection="1">
      <alignment horizontal="center"/>
    </xf>
    <xf numFmtId="165" fontId="20" fillId="3" borderId="2" xfId="0" applyNumberFormat="1" applyFont="1" applyFill="1" applyBorder="1" applyAlignment="1" applyProtection="1">
      <alignment vertical="center" wrapText="1"/>
    </xf>
    <xf numFmtId="0" fontId="18" fillId="3" borderId="2" xfId="0" applyNumberFormat="1" applyFont="1" applyFill="1" applyBorder="1" applyAlignment="1" applyProtection="1">
      <alignment horizontal="center" vertical="center"/>
    </xf>
    <xf numFmtId="164" fontId="6" fillId="3" borderId="33" xfId="0" applyNumberFormat="1" applyFont="1" applyFill="1" applyBorder="1" applyAlignment="1" applyProtection="1">
      <alignment horizontal="center" vertical="center"/>
    </xf>
    <xf numFmtId="49" fontId="18" fillId="3" borderId="9" xfId="0" applyNumberFormat="1" applyFont="1" applyFill="1" applyBorder="1" applyAlignment="1" applyProtection="1">
      <alignment horizontal="center"/>
    </xf>
    <xf numFmtId="165" fontId="20" fillId="3" borderId="10" xfId="0" applyNumberFormat="1" applyFont="1" applyFill="1" applyBorder="1" applyAlignment="1" applyProtection="1">
      <alignment vertical="center" wrapText="1"/>
    </xf>
    <xf numFmtId="0" fontId="18" fillId="3" borderId="10" xfId="0" applyNumberFormat="1" applyFont="1" applyFill="1" applyBorder="1" applyAlignment="1" applyProtection="1">
      <alignment horizontal="center" vertical="center"/>
    </xf>
    <xf numFmtId="0" fontId="18" fillId="5" borderId="2" xfId="0" applyNumberFormat="1" applyFont="1" applyFill="1" applyBorder="1" applyAlignment="1" applyProtection="1">
      <alignment horizontal="left" wrapText="1"/>
    </xf>
    <xf numFmtId="164" fontId="6" fillId="5" borderId="50" xfId="0" applyNumberFormat="1" applyFont="1" applyFill="1" applyBorder="1" applyAlignment="1" applyProtection="1">
      <alignment horizontal="center" vertical="center"/>
    </xf>
    <xf numFmtId="164" fontId="6" fillId="5" borderId="51" xfId="0" applyNumberFormat="1" applyFont="1" applyFill="1" applyBorder="1" applyAlignment="1" applyProtection="1">
      <alignment horizontal="center" vertical="center"/>
    </xf>
    <xf numFmtId="164" fontId="6" fillId="5" borderId="52" xfId="0" applyNumberFormat="1" applyFont="1" applyFill="1" applyBorder="1" applyAlignment="1" applyProtection="1">
      <alignment horizontal="center" vertical="center"/>
    </xf>
    <xf numFmtId="0" fontId="18" fillId="5" borderId="2" xfId="0" applyNumberFormat="1" applyFont="1" applyFill="1" applyBorder="1" applyAlignment="1" applyProtection="1">
      <alignment wrapText="1"/>
    </xf>
    <xf numFmtId="0" fontId="23" fillId="5" borderId="2" xfId="0" applyNumberFormat="1" applyFont="1" applyFill="1" applyBorder="1" applyAlignment="1" applyProtection="1">
      <alignment horizontal="center" vertical="center"/>
    </xf>
    <xf numFmtId="0" fontId="18" fillId="3" borderId="2" xfId="0" applyNumberFormat="1" applyFont="1" applyFill="1" applyBorder="1" applyAlignment="1" applyProtection="1">
      <alignment horizontal="center" wrapText="1"/>
    </xf>
    <xf numFmtId="0" fontId="18" fillId="3" borderId="2" xfId="0" applyNumberFormat="1" applyFont="1" applyFill="1" applyBorder="1" applyAlignment="1" applyProtection="1">
      <alignment wrapText="1"/>
    </xf>
    <xf numFmtId="0" fontId="23" fillId="3" borderId="2" xfId="0" applyNumberFormat="1" applyFont="1" applyFill="1" applyBorder="1" applyAlignment="1" applyProtection="1">
      <alignment horizontal="center" vertical="center"/>
    </xf>
    <xf numFmtId="0" fontId="18" fillId="3" borderId="2" xfId="0" applyNumberFormat="1" applyFont="1" applyFill="1" applyBorder="1" applyAlignment="1" applyProtection="1">
      <alignment horizontal="left" wrapText="1"/>
    </xf>
    <xf numFmtId="164" fontId="6" fillId="3" borderId="25" xfId="0" applyNumberFormat="1" applyFont="1" applyFill="1" applyBorder="1" applyAlignment="1" applyProtection="1">
      <alignment horizontal="center" vertical="center"/>
    </xf>
    <xf numFmtId="164" fontId="6" fillId="3" borderId="1" xfId="0" applyNumberFormat="1" applyFont="1" applyFill="1" applyBorder="1" applyAlignment="1" applyProtection="1">
      <alignment horizontal="center" vertical="center"/>
    </xf>
    <xf numFmtId="164" fontId="6" fillId="3" borderId="40" xfId="0" applyNumberFormat="1" applyFont="1" applyFill="1" applyBorder="1" applyAlignment="1" applyProtection="1">
      <alignment horizontal="center" vertical="center"/>
    </xf>
    <xf numFmtId="0" fontId="18" fillId="3" borderId="2" xfId="0" applyNumberFormat="1" applyFont="1" applyFill="1" applyBorder="1" applyAlignment="1" applyProtection="1">
      <alignment horizontal="left" vertical="center" wrapText="1"/>
    </xf>
    <xf numFmtId="164" fontId="6" fillId="3" borderId="8" xfId="0" applyNumberFormat="1" applyFont="1" applyFill="1" applyBorder="1" applyAlignment="1" applyProtection="1">
      <alignment horizontal="center" vertical="center"/>
    </xf>
    <xf numFmtId="164" fontId="6" fillId="3" borderId="4" xfId="0" applyNumberFormat="1" applyFont="1" applyFill="1" applyBorder="1" applyAlignment="1" applyProtection="1">
      <alignment horizontal="center" vertical="center"/>
    </xf>
    <xf numFmtId="164" fontId="6" fillId="3" borderId="34" xfId="0" applyNumberFormat="1" applyFont="1" applyFill="1" applyBorder="1" applyAlignment="1" applyProtection="1">
      <alignment horizontal="center" vertical="center"/>
    </xf>
    <xf numFmtId="49" fontId="6" fillId="3" borderId="7" xfId="0" applyNumberFormat="1" applyFont="1" applyFill="1" applyBorder="1" applyAlignment="1" applyProtection="1">
      <alignment horizontal="center"/>
    </xf>
    <xf numFmtId="0" fontId="6" fillId="3" borderId="2" xfId="0" applyNumberFormat="1" applyFont="1" applyFill="1" applyBorder="1" applyAlignment="1" applyProtection="1">
      <alignment horizontal="left" wrapText="1"/>
    </xf>
    <xf numFmtId="0" fontId="6" fillId="3" borderId="2" xfId="0" applyNumberFormat="1" applyFont="1" applyFill="1" applyBorder="1" applyAlignment="1" applyProtection="1">
      <alignment horizontal="center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6" fillId="3" borderId="33" xfId="0" applyNumberFormat="1" applyFont="1" applyFill="1" applyBorder="1" applyAlignment="1" applyProtection="1">
      <alignment horizontal="center" vertical="center"/>
    </xf>
    <xf numFmtId="0" fontId="6" fillId="5" borderId="14" xfId="2" applyFont="1" applyFill="1" applyBorder="1" applyAlignment="1">
      <alignment horizontal="center" vertical="center"/>
    </xf>
    <xf numFmtId="164" fontId="6" fillId="5" borderId="7" xfId="3" applyNumberFormat="1" applyFont="1" applyFill="1" applyBorder="1" applyAlignment="1">
      <alignment horizontal="center" vertical="center"/>
    </xf>
    <xf numFmtId="164" fontId="6" fillId="5" borderId="2" xfId="3" applyNumberFormat="1" applyFont="1" applyFill="1" applyBorder="1" applyAlignment="1">
      <alignment horizontal="center" vertical="center"/>
    </xf>
    <xf numFmtId="164" fontId="1" fillId="5" borderId="2" xfId="2" applyNumberFormat="1" applyFill="1" applyBorder="1" applyAlignment="1">
      <alignment horizontal="center" vertical="center"/>
    </xf>
    <xf numFmtId="164" fontId="6" fillId="5" borderId="33" xfId="3" applyNumberFormat="1" applyFont="1" applyFill="1" applyBorder="1" applyAlignment="1">
      <alignment horizontal="center" vertical="center"/>
    </xf>
    <xf numFmtId="164" fontId="6" fillId="5" borderId="15" xfId="2" applyNumberFormat="1" applyFont="1" applyFill="1" applyBorder="1" applyAlignment="1">
      <alignment horizontal="center" vertical="center"/>
    </xf>
    <xf numFmtId="164" fontId="6" fillId="5" borderId="1" xfId="2" applyNumberFormat="1" applyFont="1" applyFill="1" applyBorder="1" applyAlignment="1">
      <alignment horizontal="center" vertical="center"/>
    </xf>
    <xf numFmtId="164" fontId="6" fillId="5" borderId="14" xfId="2" applyNumberFormat="1" applyFont="1" applyFill="1" applyBorder="1" applyAlignment="1">
      <alignment horizontal="center" vertical="center"/>
    </xf>
    <xf numFmtId="164" fontId="6" fillId="5" borderId="2" xfId="2" applyNumberFormat="1" applyFont="1" applyFill="1" applyBorder="1" applyAlignment="1">
      <alignment horizontal="center" vertical="center"/>
    </xf>
    <xf numFmtId="164" fontId="6" fillId="5" borderId="6" xfId="2" applyNumberFormat="1" applyFont="1" applyFill="1" applyBorder="1" applyAlignment="1">
      <alignment horizontal="center" vertical="center"/>
    </xf>
    <xf numFmtId="164" fontId="6" fillId="5" borderId="18" xfId="3" applyNumberFormat="1" applyFont="1" applyFill="1" applyBorder="1" applyAlignment="1">
      <alignment horizontal="center" vertical="center"/>
    </xf>
    <xf numFmtId="164" fontId="6" fillId="5" borderId="11" xfId="2" applyNumberFormat="1" applyFont="1" applyFill="1" applyBorder="1" applyAlignment="1">
      <alignment horizontal="center" vertical="center"/>
    </xf>
    <xf numFmtId="0" fontId="1" fillId="5" borderId="0" xfId="2" applyFill="1"/>
    <xf numFmtId="49" fontId="10" fillId="5" borderId="7" xfId="2" applyNumberFormat="1" applyFont="1" applyFill="1" applyBorder="1" applyAlignment="1">
      <alignment horizontal="center"/>
    </xf>
    <xf numFmtId="0" fontId="10" fillId="5" borderId="2" xfId="2" applyFont="1" applyFill="1" applyBorder="1" applyAlignment="1">
      <alignment horizontal="left" wrapText="1"/>
    </xf>
    <xf numFmtId="0" fontId="10" fillId="5" borderId="6" xfId="2" applyFont="1" applyFill="1" applyBorder="1" applyAlignment="1">
      <alignment horizontal="center" vertical="center"/>
    </xf>
    <xf numFmtId="0" fontId="6" fillId="5" borderId="6" xfId="2" applyFont="1" applyFill="1" applyBorder="1" applyAlignment="1">
      <alignment horizontal="center" vertical="center"/>
    </xf>
    <xf numFmtId="164" fontId="6" fillId="5" borderId="18" xfId="2" applyNumberFormat="1" applyFont="1" applyFill="1" applyBorder="1" applyAlignment="1">
      <alignment horizontal="center" vertical="center"/>
    </xf>
    <xf numFmtId="164" fontId="6" fillId="5" borderId="24" xfId="2" applyNumberFormat="1" applyFont="1" applyFill="1" applyBorder="1" applyAlignment="1">
      <alignment horizontal="center" vertical="center"/>
    </xf>
    <xf numFmtId="49" fontId="10" fillId="3" borderId="7" xfId="2" applyNumberFormat="1" applyFont="1" applyFill="1" applyBorder="1" applyAlignment="1">
      <alignment horizontal="center"/>
    </xf>
    <xf numFmtId="0" fontId="10" fillId="3" borderId="2" xfId="2" applyFont="1" applyFill="1" applyBorder="1" applyAlignment="1">
      <alignment horizontal="left" wrapText="1"/>
    </xf>
    <xf numFmtId="0" fontId="10" fillId="3" borderId="6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horizontal="center" vertical="center"/>
    </xf>
    <xf numFmtId="164" fontId="6" fillId="3" borderId="7" xfId="3" applyNumberFormat="1" applyFont="1" applyFill="1" applyBorder="1" applyAlignment="1">
      <alignment horizontal="center" vertical="center"/>
    </xf>
    <xf numFmtId="164" fontId="6" fillId="3" borderId="2" xfId="3" applyNumberFormat="1" applyFont="1" applyFill="1" applyBorder="1" applyAlignment="1">
      <alignment horizontal="center" vertical="center"/>
    </xf>
    <xf numFmtId="164" fontId="1" fillId="3" borderId="2" xfId="2" applyNumberFormat="1" applyFill="1" applyBorder="1" applyAlignment="1">
      <alignment horizontal="center" vertical="center"/>
    </xf>
    <xf numFmtId="164" fontId="6" fillId="3" borderId="33" xfId="3" applyNumberFormat="1" applyFont="1" applyFill="1" applyBorder="1" applyAlignment="1">
      <alignment horizontal="center" vertical="center"/>
    </xf>
    <xf numFmtId="164" fontId="6" fillId="3" borderId="18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164" fontId="6" fillId="3" borderId="6" xfId="2" applyNumberFormat="1" applyFont="1" applyFill="1" applyBorder="1" applyAlignment="1">
      <alignment horizontal="center" vertical="center"/>
    </xf>
    <xf numFmtId="164" fontId="6" fillId="3" borderId="18" xfId="3" applyNumberFormat="1" applyFont="1" applyFill="1" applyBorder="1" applyAlignment="1">
      <alignment horizontal="center" vertical="center"/>
    </xf>
    <xf numFmtId="164" fontId="6" fillId="3" borderId="24" xfId="2" applyNumberFormat="1" applyFont="1" applyFill="1" applyBorder="1" applyAlignment="1">
      <alignment horizontal="center" vertical="center"/>
    </xf>
    <xf numFmtId="0" fontId="1" fillId="3" borderId="0" xfId="2" applyFill="1"/>
    <xf numFmtId="49" fontId="10" fillId="3" borderId="2" xfId="2" applyNumberFormat="1" applyFont="1" applyFill="1" applyBorder="1" applyAlignment="1">
      <alignment horizontal="center"/>
    </xf>
    <xf numFmtId="0" fontId="10" fillId="3" borderId="2" xfId="2" applyFont="1" applyFill="1" applyBorder="1" applyAlignment="1">
      <alignment horizontal="center" vertical="center"/>
    </xf>
    <xf numFmtId="0" fontId="6" fillId="3" borderId="14" xfId="2" applyFont="1" applyFill="1" applyBorder="1" applyAlignment="1">
      <alignment horizontal="center" vertical="center"/>
    </xf>
    <xf numFmtId="164" fontId="6" fillId="3" borderId="15" xfId="2" applyNumberFormat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/>
    </xf>
    <xf numFmtId="164" fontId="6" fillId="3" borderId="14" xfId="2" applyNumberFormat="1" applyFont="1" applyFill="1" applyBorder="1" applyAlignment="1">
      <alignment horizontal="center" vertical="center"/>
    </xf>
    <xf numFmtId="164" fontId="6" fillId="3" borderId="11" xfId="2" applyNumberFormat="1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6" fillId="3" borderId="20" xfId="2" applyFont="1" applyFill="1" applyBorder="1" applyAlignment="1">
      <alignment horizontal="center" vertical="center"/>
    </xf>
    <xf numFmtId="164" fontId="6" fillId="3" borderId="9" xfId="3" applyNumberFormat="1" applyFont="1" applyFill="1" applyBorder="1" applyAlignment="1">
      <alignment horizontal="center" vertical="center"/>
    </xf>
    <xf numFmtId="164" fontId="6" fillId="3" borderId="10" xfId="3" applyNumberFormat="1" applyFont="1" applyFill="1" applyBorder="1" applyAlignment="1">
      <alignment horizontal="center" vertical="center"/>
    </xf>
    <xf numFmtId="164" fontId="1" fillId="3" borderId="10" xfId="2" applyNumberFormat="1" applyFill="1" applyBorder="1" applyAlignment="1">
      <alignment horizontal="center" vertical="center"/>
    </xf>
    <xf numFmtId="164" fontId="6" fillId="3" borderId="35" xfId="3" applyNumberFormat="1" applyFont="1" applyFill="1" applyBorder="1" applyAlignment="1">
      <alignment horizontal="center" vertical="center"/>
    </xf>
    <xf numFmtId="164" fontId="6" fillId="3" borderId="21" xfId="2" applyNumberFormat="1" applyFont="1" applyFill="1" applyBorder="1" applyAlignment="1">
      <alignment horizontal="center" vertical="center"/>
    </xf>
    <xf numFmtId="164" fontId="6" fillId="3" borderId="10" xfId="2" applyNumberFormat="1" applyFont="1" applyFill="1" applyBorder="1" applyAlignment="1">
      <alignment horizontal="center" vertical="center"/>
    </xf>
    <xf numFmtId="164" fontId="6" fillId="3" borderId="20" xfId="2" applyNumberFormat="1" applyFont="1" applyFill="1" applyBorder="1" applyAlignment="1">
      <alignment horizontal="center" vertical="center"/>
    </xf>
    <xf numFmtId="164" fontId="6" fillId="3" borderId="21" xfId="3" applyNumberFormat="1" applyFont="1" applyFill="1" applyBorder="1" applyAlignment="1">
      <alignment horizontal="center" vertical="center"/>
    </xf>
    <xf numFmtId="164" fontId="6" fillId="3" borderId="19" xfId="2" applyNumberFormat="1" applyFont="1" applyFill="1" applyBorder="1" applyAlignment="1">
      <alignment horizontal="center" vertical="center"/>
    </xf>
    <xf numFmtId="49" fontId="18" fillId="5" borderId="7" xfId="2" applyNumberFormat="1" applyFont="1" applyFill="1" applyBorder="1" applyAlignment="1">
      <alignment horizontal="center"/>
    </xf>
    <xf numFmtId="0" fontId="18" fillId="5" borderId="2" xfId="2" applyFont="1" applyFill="1" applyBorder="1" applyAlignment="1">
      <alignment horizontal="left" wrapText="1"/>
    </xf>
    <xf numFmtId="0" fontId="18" fillId="5" borderId="2" xfId="2" applyFont="1" applyFill="1" applyBorder="1" applyAlignment="1">
      <alignment horizontal="center" vertical="center"/>
    </xf>
    <xf numFmtId="164" fontId="6" fillId="5" borderId="8" xfId="3" applyNumberFormat="1" applyFont="1" applyFill="1" applyBorder="1" applyAlignment="1">
      <alignment horizontal="center" vertical="center"/>
    </xf>
    <xf numFmtId="164" fontId="6" fillId="5" borderId="4" xfId="3" applyNumberFormat="1" applyFont="1" applyFill="1" applyBorder="1" applyAlignment="1">
      <alignment horizontal="center" vertical="center"/>
    </xf>
    <xf numFmtId="164" fontId="1" fillId="5" borderId="4" xfId="2" applyNumberFormat="1" applyFill="1" applyBorder="1" applyAlignment="1">
      <alignment horizontal="center" vertical="center"/>
    </xf>
    <xf numFmtId="164" fontId="6" fillId="5" borderId="34" xfId="3" applyNumberFormat="1" applyFont="1" applyFill="1" applyBorder="1" applyAlignment="1">
      <alignment horizontal="center" vertical="center"/>
    </xf>
    <xf numFmtId="49" fontId="18" fillId="3" borderId="7" xfId="2" applyNumberFormat="1" applyFont="1" applyFill="1" applyBorder="1" applyAlignment="1">
      <alignment horizontal="center"/>
    </xf>
    <xf numFmtId="0" fontId="18" fillId="3" borderId="2" xfId="2" applyFont="1" applyFill="1" applyBorder="1" applyAlignment="1">
      <alignment horizontal="left" vertical="center" wrapText="1"/>
    </xf>
    <xf numFmtId="0" fontId="18" fillId="3" borderId="2" xfId="2" applyFont="1" applyFill="1" applyBorder="1" applyAlignment="1">
      <alignment horizontal="center" vertical="center"/>
    </xf>
    <xf numFmtId="0" fontId="18" fillId="3" borderId="2" xfId="2" applyFont="1" applyFill="1" applyBorder="1" applyAlignment="1">
      <alignment horizontal="left" wrapText="1"/>
    </xf>
    <xf numFmtId="164" fontId="1" fillId="3" borderId="6" xfId="2" applyNumberFormat="1" applyFill="1" applyBorder="1" applyAlignment="1">
      <alignment horizontal="center" vertical="center"/>
    </xf>
    <xf numFmtId="164" fontId="1" fillId="3" borderId="18" xfId="2" applyNumberFormat="1" applyFill="1" applyBorder="1" applyAlignment="1">
      <alignment horizontal="center" vertical="center"/>
    </xf>
    <xf numFmtId="164" fontId="6" fillId="3" borderId="25" xfId="3" applyNumberFormat="1" applyFont="1" applyFill="1" applyBorder="1" applyAlignment="1">
      <alignment horizontal="center" vertical="center"/>
    </xf>
    <xf numFmtId="164" fontId="6" fillId="3" borderId="1" xfId="3" applyNumberFormat="1" applyFont="1" applyFill="1" applyBorder="1" applyAlignment="1">
      <alignment horizontal="center" vertical="center"/>
    </xf>
    <xf numFmtId="164" fontId="1" fillId="3" borderId="1" xfId="2" applyNumberFormat="1" applyFill="1" applyBorder="1" applyAlignment="1">
      <alignment horizontal="center" vertical="center"/>
    </xf>
    <xf numFmtId="164" fontId="6" fillId="3" borderId="40" xfId="3" applyNumberFormat="1" applyFont="1" applyFill="1" applyBorder="1" applyAlignment="1">
      <alignment horizontal="center" vertical="center"/>
    </xf>
    <xf numFmtId="164" fontId="6" fillId="3" borderId="26" xfId="3" applyNumberFormat="1" applyFont="1" applyFill="1" applyBorder="1" applyAlignment="1">
      <alignment horizontal="center" vertical="center"/>
    </xf>
    <xf numFmtId="164" fontId="6" fillId="3" borderId="27" xfId="3" applyNumberFormat="1" applyFont="1" applyFill="1" applyBorder="1" applyAlignment="1">
      <alignment horizontal="center" vertical="center"/>
    </xf>
    <xf numFmtId="164" fontId="6" fillId="3" borderId="28" xfId="3" applyNumberFormat="1" applyFont="1" applyFill="1" applyBorder="1" applyAlignment="1">
      <alignment horizontal="center" vertical="center"/>
    </xf>
    <xf numFmtId="0" fontId="6" fillId="3" borderId="6" xfId="2" quotePrefix="1" applyFont="1" applyFill="1" applyBorder="1" applyAlignment="1">
      <alignment horizontal="center" vertical="center"/>
    </xf>
    <xf numFmtId="0" fontId="18" fillId="5" borderId="2" xfId="2" applyFont="1" applyFill="1" applyBorder="1" applyAlignment="1">
      <alignment wrapText="1"/>
    </xf>
    <xf numFmtId="164" fontId="1" fillId="5" borderId="18" xfId="2" applyNumberFormat="1" applyFill="1" applyBorder="1" applyAlignment="1">
      <alignment horizontal="center" vertical="center"/>
    </xf>
    <xf numFmtId="164" fontId="1" fillId="5" borderId="6" xfId="2" applyNumberFormat="1" applyFill="1" applyBorder="1" applyAlignment="1">
      <alignment horizontal="center" vertical="center"/>
    </xf>
    <xf numFmtId="0" fontId="18" fillId="3" borderId="2" xfId="2" applyFont="1" applyFill="1" applyBorder="1" applyAlignment="1">
      <alignment horizontal="center" wrapText="1"/>
    </xf>
    <xf numFmtId="0" fontId="18" fillId="3" borderId="2" xfId="2" applyFont="1" applyFill="1" applyBorder="1" applyAlignment="1">
      <alignment wrapText="1"/>
    </xf>
    <xf numFmtId="49" fontId="48" fillId="3" borderId="7" xfId="4" applyNumberFormat="1" applyFont="1" applyFill="1" applyBorder="1" applyAlignment="1">
      <alignment horizontal="center" vertical="center"/>
    </xf>
    <xf numFmtId="0" fontId="48" fillId="3" borderId="2" xfId="4" applyFont="1" applyFill="1" applyBorder="1" applyAlignment="1">
      <alignment wrapText="1"/>
    </xf>
    <xf numFmtId="0" fontId="48" fillId="3" borderId="2" xfId="4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/>
    </xf>
    <xf numFmtId="0" fontId="43" fillId="3" borderId="2" xfId="2" applyFont="1" applyFill="1" applyBorder="1" applyAlignment="1">
      <alignment horizontal="center" vertical="center"/>
    </xf>
    <xf numFmtId="164" fontId="43" fillId="3" borderId="2" xfId="2" applyNumberFormat="1" applyFont="1" applyFill="1" applyBorder="1" applyAlignment="1">
      <alignment horizontal="center" vertical="center"/>
    </xf>
    <xf numFmtId="164" fontId="52" fillId="3" borderId="2" xfId="2" applyNumberFormat="1" applyFont="1" applyFill="1" applyBorder="1" applyAlignment="1">
      <alignment horizontal="center"/>
    </xf>
    <xf numFmtId="0" fontId="43" fillId="3" borderId="6" xfId="2" applyFont="1" applyFill="1" applyBorder="1" applyAlignment="1">
      <alignment horizontal="center" vertical="center"/>
    </xf>
    <xf numFmtId="164" fontId="43" fillId="3" borderId="18" xfId="2" applyNumberFormat="1" applyFont="1" applyFill="1" applyBorder="1" applyAlignment="1">
      <alignment horizontal="center" vertical="center"/>
    </xf>
    <xf numFmtId="0" fontId="1" fillId="3" borderId="2" xfId="2" applyFill="1" applyBorder="1" applyAlignment="1">
      <alignment horizontal="center" vertical="center"/>
    </xf>
    <xf numFmtId="49" fontId="48" fillId="5" borderId="7" xfId="4" applyNumberFormat="1" applyFont="1" applyFill="1" applyBorder="1" applyAlignment="1">
      <alignment horizontal="center"/>
    </xf>
    <xf numFmtId="0" fontId="48" fillId="5" borderId="2" xfId="4" applyFont="1" applyFill="1" applyBorder="1" applyAlignment="1">
      <alignment wrapText="1"/>
    </xf>
    <xf numFmtId="0" fontId="48" fillId="5" borderId="2" xfId="4" applyFont="1" applyFill="1" applyBorder="1" applyAlignment="1">
      <alignment horizontal="center" vertical="center"/>
    </xf>
    <xf numFmtId="164" fontId="10" fillId="5" borderId="2" xfId="2" applyNumberFormat="1" applyFont="1" applyFill="1" applyBorder="1" applyAlignment="1">
      <alignment horizontal="center"/>
    </xf>
    <xf numFmtId="0" fontId="43" fillId="5" borderId="2" xfId="2" applyFont="1" applyFill="1" applyBorder="1" applyAlignment="1">
      <alignment horizontal="center" vertical="center"/>
    </xf>
    <xf numFmtId="164" fontId="43" fillId="5" borderId="2" xfId="2" applyNumberFormat="1" applyFont="1" applyFill="1" applyBorder="1" applyAlignment="1">
      <alignment horizontal="center" vertical="center"/>
    </xf>
    <xf numFmtId="164" fontId="52" fillId="5" borderId="2" xfId="2" applyNumberFormat="1" applyFont="1" applyFill="1" applyBorder="1" applyAlignment="1">
      <alignment horizontal="center"/>
    </xf>
    <xf numFmtId="0" fontId="43" fillId="5" borderId="6" xfId="2" applyFont="1" applyFill="1" applyBorder="1" applyAlignment="1">
      <alignment horizontal="center" vertical="center"/>
    </xf>
    <xf numFmtId="164" fontId="43" fillId="5" borderId="18" xfId="2" applyNumberFormat="1" applyFont="1" applyFill="1" applyBorder="1" applyAlignment="1">
      <alignment horizontal="center" vertical="center"/>
    </xf>
    <xf numFmtId="49" fontId="48" fillId="3" borderId="7" xfId="4" applyNumberFormat="1" applyFont="1" applyFill="1" applyBorder="1" applyAlignment="1">
      <alignment horizontal="center"/>
    </xf>
    <xf numFmtId="0" fontId="49" fillId="3" borderId="2" xfId="4" applyFont="1" applyFill="1" applyBorder="1" applyAlignment="1">
      <alignment horizontal="left" wrapText="1"/>
    </xf>
    <xf numFmtId="164" fontId="53" fillId="3" borderId="2" xfId="1" applyNumberFormat="1" applyFont="1" applyFill="1" applyBorder="1" applyAlignment="1">
      <alignment horizontal="center" vertical="center" wrapText="1"/>
    </xf>
    <xf numFmtId="0" fontId="49" fillId="3" borderId="2" xfId="2" applyFont="1" applyFill="1" applyBorder="1" applyAlignment="1">
      <alignment horizontal="left" vertical="center" wrapText="1"/>
    </xf>
    <xf numFmtId="0" fontId="49" fillId="5" borderId="2" xfId="4" applyFont="1" applyFill="1" applyBorder="1" applyAlignment="1">
      <alignment horizontal="left" wrapText="1"/>
    </xf>
    <xf numFmtId="165" fontId="20" fillId="3" borderId="2" xfId="2" applyNumberFormat="1" applyFont="1" applyFill="1" applyBorder="1" applyAlignment="1">
      <alignment vertical="center" wrapText="1"/>
    </xf>
    <xf numFmtId="49" fontId="48" fillId="3" borderId="9" xfId="4" applyNumberFormat="1" applyFont="1" applyFill="1" applyBorder="1" applyAlignment="1">
      <alignment horizontal="center"/>
    </xf>
    <xf numFmtId="165" fontId="20" fillId="3" borderId="10" xfId="2" applyNumberFormat="1" applyFont="1" applyFill="1" applyBorder="1" applyAlignment="1">
      <alignment vertical="center" wrapText="1"/>
    </xf>
    <xf numFmtId="0" fontId="48" fillId="3" borderId="10" xfId="4" applyFont="1" applyFill="1" applyBorder="1" applyAlignment="1">
      <alignment horizontal="center" vertical="center"/>
    </xf>
    <xf numFmtId="164" fontId="10" fillId="3" borderId="10" xfId="2" applyNumberFormat="1" applyFont="1" applyFill="1" applyBorder="1" applyAlignment="1">
      <alignment horizontal="center"/>
    </xf>
    <xf numFmtId="164" fontId="52" fillId="3" borderId="10" xfId="2" applyNumberFormat="1" applyFont="1" applyFill="1" applyBorder="1" applyAlignment="1">
      <alignment horizontal="center"/>
    </xf>
    <xf numFmtId="0" fontId="43" fillId="3" borderId="10" xfId="2" applyFont="1" applyFill="1" applyBorder="1" applyAlignment="1">
      <alignment horizontal="center" vertical="center"/>
    </xf>
    <xf numFmtId="0" fontId="43" fillId="3" borderId="20" xfId="2" applyFont="1" applyFill="1" applyBorder="1" applyAlignment="1">
      <alignment horizontal="center" vertical="center"/>
    </xf>
    <xf numFmtId="164" fontId="43" fillId="3" borderId="21" xfId="2" applyNumberFormat="1" applyFont="1" applyFill="1" applyBorder="1" applyAlignment="1">
      <alignment horizontal="center" vertical="center"/>
    </xf>
    <xf numFmtId="164" fontId="43" fillId="3" borderId="10" xfId="2" applyNumberFormat="1" applyFont="1" applyFill="1" applyBorder="1" applyAlignment="1">
      <alignment horizontal="center" vertical="center"/>
    </xf>
    <xf numFmtId="165" fontId="20" fillId="5" borderId="2" xfId="2" applyNumberFormat="1" applyFont="1" applyFill="1" applyBorder="1" applyAlignment="1">
      <alignment vertical="center" wrapText="1"/>
    </xf>
    <xf numFmtId="0" fontId="13" fillId="5" borderId="6" xfId="0" applyNumberFormat="1" applyFont="1" applyFill="1" applyBorder="1" applyAlignment="1" applyProtection="1">
      <alignment horizontal="center" vertical="center" wrapText="1"/>
    </xf>
    <xf numFmtId="171" fontId="10" fillId="5" borderId="2" xfId="0" applyNumberFormat="1" applyFont="1" applyFill="1" applyBorder="1" applyAlignment="1" applyProtection="1">
      <alignment horizontal="center"/>
    </xf>
    <xf numFmtId="0" fontId="13" fillId="5" borderId="2" xfId="0" applyNumberFormat="1" applyFont="1" applyFill="1" applyBorder="1" applyAlignment="1" applyProtection="1">
      <alignment horizontal="center" vertical="center" wrapText="1"/>
    </xf>
    <xf numFmtId="0" fontId="6" fillId="5" borderId="0" xfId="0" applyNumberFormat="1" applyFont="1" applyFill="1" applyBorder="1" applyAlignment="1" applyProtection="1">
      <alignment vertical="center"/>
    </xf>
    <xf numFmtId="164" fontId="13" fillId="5" borderId="6" xfId="0" applyNumberFormat="1" applyFont="1" applyFill="1" applyBorder="1" applyAlignment="1" applyProtection="1">
      <alignment horizontal="center"/>
    </xf>
    <xf numFmtId="164" fontId="13" fillId="5" borderId="7" xfId="0" applyNumberFormat="1" applyFont="1" applyFill="1" applyBorder="1" applyAlignment="1" applyProtection="1">
      <alignment horizontal="center"/>
    </xf>
    <xf numFmtId="164" fontId="13" fillId="5" borderId="33" xfId="0" applyNumberFormat="1" applyFont="1" applyFill="1" applyBorder="1" applyAlignment="1" applyProtection="1">
      <alignment horizontal="center"/>
    </xf>
    <xf numFmtId="164" fontId="13" fillId="5" borderId="18" xfId="0" applyNumberFormat="1" applyFont="1" applyFill="1" applyBorder="1" applyAlignment="1" applyProtection="1">
      <alignment horizontal="center"/>
    </xf>
    <xf numFmtId="164" fontId="1" fillId="5" borderId="7" xfId="0" applyNumberFormat="1" applyFont="1" applyFill="1" applyBorder="1" applyAlignment="1" applyProtection="1">
      <alignment horizontal="center" vertical="center" wrapText="1"/>
    </xf>
    <xf numFmtId="164" fontId="1" fillId="5" borderId="33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 wrapText="1"/>
    </xf>
    <xf numFmtId="172" fontId="29" fillId="0" borderId="27" xfId="0" applyNumberFormat="1" applyFont="1" applyFill="1" applyBorder="1" applyAlignment="1" applyProtection="1">
      <alignment horizontal="center" vertical="center"/>
    </xf>
    <xf numFmtId="0" fontId="1" fillId="0" borderId="2" xfId="2" applyFill="1" applyBorder="1" applyAlignment="1">
      <alignment horizontal="center"/>
    </xf>
    <xf numFmtId="173" fontId="29" fillId="0" borderId="2" xfId="0" applyNumberFormat="1" applyFont="1" applyFill="1" applyBorder="1" applyAlignment="1" applyProtection="1">
      <alignment horizontal="center" vertical="center"/>
    </xf>
    <xf numFmtId="166" fontId="29" fillId="0" borderId="2" xfId="0" applyNumberFormat="1" applyFont="1" applyFill="1" applyBorder="1" applyAlignment="1" applyProtection="1">
      <alignment horizontal="center" vertical="center"/>
    </xf>
    <xf numFmtId="166" fontId="1" fillId="0" borderId="2" xfId="0" applyNumberFormat="1" applyFont="1" applyFill="1" applyBorder="1" applyAlignment="1" applyProtection="1"/>
    <xf numFmtId="166" fontId="1" fillId="0" borderId="27" xfId="0" applyNumberFormat="1" applyFont="1" applyFill="1" applyBorder="1" applyAlignment="1" applyProtection="1"/>
    <xf numFmtId="166" fontId="1" fillId="0" borderId="10" xfId="0" applyNumberFormat="1" applyFont="1" applyFill="1" applyBorder="1" applyAlignment="1" applyProtection="1"/>
    <xf numFmtId="166" fontId="1" fillId="0" borderId="4" xfId="0" applyNumberFormat="1" applyFont="1" applyFill="1" applyBorder="1" applyAlignment="1" applyProtection="1"/>
    <xf numFmtId="166" fontId="1" fillId="0" borderId="4" xfId="2" applyNumberFormat="1" applyFill="1" applyBorder="1"/>
    <xf numFmtId="173" fontId="1" fillId="0" borderId="2" xfId="2" applyNumberFormat="1" applyFill="1" applyBorder="1"/>
    <xf numFmtId="169" fontId="1" fillId="0" borderId="10" xfId="2" applyNumberFormat="1" applyFill="1" applyBorder="1"/>
    <xf numFmtId="166" fontId="1" fillId="0" borderId="2" xfId="2" applyNumberFormat="1" applyFill="1" applyBorder="1"/>
    <xf numFmtId="174" fontId="1" fillId="0" borderId="2" xfId="2" applyNumberFormat="1" applyFill="1" applyBorder="1"/>
    <xf numFmtId="10" fontId="1" fillId="0" borderId="0" xfId="0" applyNumberFormat="1" applyFont="1" applyFill="1" applyBorder="1" applyAlignment="1" applyProtection="1"/>
    <xf numFmtId="175" fontId="1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2" xfId="2" applyFill="1" applyBorder="1" applyAlignment="1">
      <alignment horizontal="center" vertical="center" wrapText="1"/>
    </xf>
    <xf numFmtId="0" fontId="18" fillId="0" borderId="0" xfId="2" applyFont="1" applyFill="1" applyAlignment="1">
      <alignment horizontal="center" vertical="top"/>
    </xf>
    <xf numFmtId="164" fontId="1" fillId="0" borderId="4" xfId="2" applyNumberFormat="1" applyFill="1" applyBorder="1"/>
    <xf numFmtId="164" fontId="1" fillId="0" borderId="2" xfId="2" applyNumberFormat="1" applyFill="1" applyBorder="1" applyAlignment="1">
      <alignment horizontal="center"/>
    </xf>
    <xf numFmtId="0" fontId="29" fillId="0" borderId="2" xfId="2" applyFont="1" applyFill="1" applyBorder="1" applyAlignment="1">
      <alignment horizontal="center"/>
    </xf>
    <xf numFmtId="167" fontId="1" fillId="0" borderId="4" xfId="2" applyNumberFormat="1" applyFill="1" applyBorder="1" applyAlignment="1">
      <alignment horizontal="center" vertical="center"/>
    </xf>
    <xf numFmtId="167" fontId="1" fillId="0" borderId="10" xfId="2" applyNumberFormat="1" applyFill="1" applyBorder="1" applyAlignment="1">
      <alignment horizontal="center" vertical="center"/>
    </xf>
    <xf numFmtId="167" fontId="29" fillId="0" borderId="10" xfId="2" applyNumberFormat="1" applyFont="1" applyFill="1" applyBorder="1" applyAlignment="1">
      <alignment vertical="center"/>
    </xf>
    <xf numFmtId="167" fontId="1" fillId="0" borderId="27" xfId="2" applyNumberFormat="1" applyFill="1" applyBorder="1" applyAlignment="1">
      <alignment vertical="center"/>
    </xf>
    <xf numFmtId="167" fontId="1" fillId="0" borderId="1" xfId="2" applyNumberFormat="1" applyFill="1" applyBorder="1" applyAlignment="1">
      <alignment vertical="center"/>
    </xf>
    <xf numFmtId="167" fontId="1" fillId="0" borderId="10" xfId="2" applyNumberFormat="1" applyFill="1" applyBorder="1" applyAlignment="1">
      <alignment vertical="center"/>
    </xf>
    <xf numFmtId="167" fontId="29" fillId="0" borderId="2" xfId="2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textRotation="90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164" fontId="10" fillId="3" borderId="20" xfId="0" applyNumberFormat="1" applyFont="1" applyFill="1" applyBorder="1" applyAlignment="1" applyProtection="1">
      <alignment horizontal="center"/>
    </xf>
    <xf numFmtId="164" fontId="10" fillId="3" borderId="21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18" xfId="0" applyNumberFormat="1" applyFont="1" applyFill="1" applyBorder="1" applyAlignment="1" applyProtection="1">
      <alignment horizontal="center"/>
    </xf>
    <xf numFmtId="164" fontId="10" fillId="3" borderId="6" xfId="0" applyNumberFormat="1" applyFont="1" applyFill="1" applyBorder="1" applyAlignment="1" applyProtection="1">
      <alignment horizontal="center"/>
    </xf>
    <xf numFmtId="164" fontId="10" fillId="3" borderId="18" xfId="0" applyNumberFormat="1" applyFont="1" applyFill="1" applyBorder="1" applyAlignment="1" applyProtection="1">
      <alignment horizontal="center"/>
    </xf>
    <xf numFmtId="164" fontId="10" fillId="5" borderId="6" xfId="0" applyNumberFormat="1" applyFont="1" applyFill="1" applyBorder="1" applyAlignment="1" applyProtection="1">
      <alignment horizontal="center"/>
    </xf>
    <xf numFmtId="164" fontId="10" fillId="5" borderId="18" xfId="0" applyNumberFormat="1" applyFont="1" applyFill="1" applyBorder="1" applyAlignment="1" applyProtection="1">
      <alignment horizontal="center"/>
    </xf>
    <xf numFmtId="164" fontId="10" fillId="3" borderId="22" xfId="0" applyNumberFormat="1" applyFont="1" applyFill="1" applyBorder="1" applyAlignment="1" applyProtection="1">
      <alignment horizontal="center"/>
    </xf>
    <xf numFmtId="164" fontId="10" fillId="3" borderId="23" xfId="0" applyNumberFormat="1" applyFont="1" applyFill="1" applyBorder="1" applyAlignment="1" applyProtection="1">
      <alignment horizontal="center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164" fontId="17" fillId="0" borderId="18" xfId="0" applyNumberFormat="1" applyFont="1" applyFill="1" applyBorder="1" applyAlignment="1">
      <alignment horizontal="center" vertical="center"/>
    </xf>
    <xf numFmtId="164" fontId="17" fillId="3" borderId="6" xfId="0" applyNumberFormat="1" applyFont="1" applyFill="1" applyBorder="1" applyAlignment="1">
      <alignment horizontal="center" vertical="center"/>
    </xf>
    <xf numFmtId="164" fontId="17" fillId="3" borderId="24" xfId="0" applyNumberFormat="1" applyFont="1" applyFill="1" applyBorder="1" applyAlignment="1">
      <alignment horizontal="center" vertical="center"/>
    </xf>
    <xf numFmtId="164" fontId="17" fillId="3" borderId="18" xfId="0" applyNumberFormat="1" applyFont="1" applyFill="1" applyBorder="1" applyAlignment="1">
      <alignment horizontal="center" vertical="center"/>
    </xf>
    <xf numFmtId="164" fontId="17" fillId="5" borderId="6" xfId="0" applyNumberFormat="1" applyFont="1" applyFill="1" applyBorder="1" applyAlignment="1">
      <alignment horizontal="center" vertical="center"/>
    </xf>
    <xf numFmtId="164" fontId="17" fillId="5" borderId="24" xfId="0" applyNumberFormat="1" applyFont="1" applyFill="1" applyBorder="1" applyAlignment="1">
      <alignment horizontal="center" vertical="center"/>
    </xf>
    <xf numFmtId="164" fontId="17" fillId="5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164" fontId="17" fillId="3" borderId="20" xfId="0" applyNumberFormat="1" applyFont="1" applyFill="1" applyBorder="1" applyAlignment="1">
      <alignment horizontal="center" vertical="center"/>
    </xf>
    <xf numFmtId="164" fontId="17" fillId="3" borderId="19" xfId="0" applyNumberFormat="1" applyFont="1" applyFill="1" applyBorder="1" applyAlignment="1">
      <alignment horizontal="center" vertical="center"/>
    </xf>
    <xf numFmtId="164" fontId="17" fillId="3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textRotation="90" wrapText="1"/>
    </xf>
    <xf numFmtId="0" fontId="14" fillId="0" borderId="13" xfId="0" applyNumberFormat="1" applyFont="1" applyFill="1" applyBorder="1" applyAlignment="1" applyProtection="1">
      <alignment horizontal="center" vertical="center"/>
    </xf>
    <xf numFmtId="0" fontId="42" fillId="0" borderId="0" xfId="0" applyNumberFormat="1" applyFont="1" applyFill="1" applyBorder="1" applyAlignment="1" applyProtection="1">
      <alignment horizontal="center"/>
    </xf>
    <xf numFmtId="0" fontId="42" fillId="0" borderId="0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</xf>
    <xf numFmtId="0" fontId="1" fillId="0" borderId="6" xfId="0" applyNumberFormat="1" applyFont="1" applyFill="1" applyBorder="1" applyAlignment="1" applyProtection="1">
      <alignment horizontal="center" wrapText="1"/>
    </xf>
    <xf numFmtId="0" fontId="1" fillId="0" borderId="24" xfId="0" applyNumberFormat="1" applyFont="1" applyFill="1" applyBorder="1" applyAlignment="1" applyProtection="1">
      <alignment horizontal="center" wrapText="1"/>
    </xf>
    <xf numFmtId="0" fontId="1" fillId="0" borderId="18" xfId="0" applyNumberFormat="1" applyFont="1" applyFill="1" applyBorder="1" applyAlignment="1" applyProtection="1">
      <alignment horizontal="center" wrapText="1"/>
    </xf>
    <xf numFmtId="0" fontId="29" fillId="0" borderId="0" xfId="0" applyNumberFormat="1" applyFont="1" applyFill="1" applyBorder="1" applyAlignment="1" applyProtection="1">
      <alignment horizontal="left" vertical="top" wrapText="1"/>
    </xf>
    <xf numFmtId="0" fontId="29" fillId="0" borderId="32" xfId="0" applyNumberFormat="1" applyFont="1" applyFill="1" applyBorder="1" applyAlignment="1" applyProtection="1">
      <alignment horizontal="center" vertical="center" wrapText="1"/>
    </xf>
    <xf numFmtId="0" fontId="29" fillId="0" borderId="34" xfId="0" applyNumberFormat="1" applyFont="1" applyFill="1" applyBorder="1" applyAlignment="1" applyProtection="1">
      <alignment horizontal="center" vertical="center" wrapText="1"/>
    </xf>
    <xf numFmtId="0" fontId="1" fillId="0" borderId="29" xfId="0" applyNumberFormat="1" applyFont="1" applyFill="1" applyBorder="1" applyAlignment="1" applyProtection="1">
      <alignment horizontal="left" vertical="center" wrapText="1"/>
    </xf>
    <xf numFmtId="0" fontId="1" fillId="0" borderId="30" xfId="0" applyNumberFormat="1" applyFont="1" applyFill="1" applyBorder="1" applyAlignment="1" applyProtection="1">
      <alignment horizontal="left" vertical="center" wrapText="1"/>
    </xf>
    <xf numFmtId="49" fontId="29" fillId="0" borderId="0" xfId="0" applyNumberFormat="1" applyFont="1" applyFill="1" applyBorder="1" applyAlignment="1" applyProtection="1">
      <alignment horizontal="left" vertical="center"/>
    </xf>
    <xf numFmtId="49" fontId="29" fillId="0" borderId="0" xfId="0" applyNumberFormat="1" applyFont="1" applyFill="1" applyBorder="1" applyAlignment="1" applyProtection="1">
      <alignment horizontal="left" vertical="center" wrapText="1"/>
    </xf>
    <xf numFmtId="49" fontId="31" fillId="0" borderId="26" xfId="0" applyNumberFormat="1" applyFont="1" applyFill="1" applyBorder="1" applyAlignment="1" applyProtection="1">
      <alignment horizontal="center" vertical="center" wrapText="1"/>
    </xf>
    <xf numFmtId="49" fontId="31" fillId="0" borderId="7" xfId="0" applyNumberFormat="1" applyFont="1" applyFill="1" applyBorder="1" applyAlignment="1" applyProtection="1">
      <alignment horizontal="center" vertical="center" wrapText="1"/>
    </xf>
    <xf numFmtId="0" fontId="32" fillId="0" borderId="27" xfId="0" applyNumberFormat="1" applyFont="1" applyFill="1" applyBorder="1" applyAlignment="1" applyProtection="1">
      <alignment horizontal="center" vertical="center" wrapText="1"/>
    </xf>
    <xf numFmtId="0" fontId="32" fillId="0" borderId="2" xfId="0" applyNumberFormat="1" applyFont="1" applyFill="1" applyBorder="1" applyAlignment="1" applyProtection="1">
      <alignment horizontal="center" vertical="center" wrapText="1"/>
    </xf>
    <xf numFmtId="0" fontId="32" fillId="0" borderId="28" xfId="0" applyNumberFormat="1" applyFont="1" applyFill="1" applyBorder="1" applyAlignment="1" applyProtection="1">
      <alignment horizontal="center" vertical="center" wrapText="1"/>
    </xf>
    <xf numFmtId="0" fontId="32" fillId="0" borderId="33" xfId="0" applyNumberFormat="1" applyFont="1" applyFill="1" applyBorder="1" applyAlignment="1" applyProtection="1">
      <alignment horizontal="center" vertical="center" wrapText="1"/>
    </xf>
    <xf numFmtId="0" fontId="32" fillId="0" borderId="29" xfId="0" applyNumberFormat="1" applyFont="1" applyFill="1" applyBorder="1" applyAlignment="1" applyProtection="1">
      <alignment horizontal="center" vertical="center" wrapText="1"/>
    </xf>
    <xf numFmtId="0" fontId="32" fillId="0" borderId="30" xfId="0" applyNumberFormat="1" applyFont="1" applyFill="1" applyBorder="1" applyAlignment="1" applyProtection="1">
      <alignment horizontal="center" vertical="center" wrapText="1"/>
    </xf>
    <xf numFmtId="0" fontId="32" fillId="0" borderId="31" xfId="0" applyNumberFormat="1" applyFont="1" applyFill="1" applyBorder="1" applyAlignment="1" applyProtection="1">
      <alignment horizontal="center" vertical="center" wrapText="1"/>
    </xf>
    <xf numFmtId="49" fontId="33" fillId="0" borderId="36" xfId="0" applyNumberFormat="1" applyFont="1" applyFill="1" applyBorder="1" applyAlignment="1" applyProtection="1">
      <alignment horizontal="center" vertical="center"/>
    </xf>
    <xf numFmtId="49" fontId="33" fillId="0" borderId="37" xfId="0" applyNumberFormat="1" applyFont="1" applyFill="1" applyBorder="1" applyAlignment="1" applyProtection="1">
      <alignment horizontal="center" vertical="center"/>
    </xf>
    <xf numFmtId="49" fontId="33" fillId="0" borderId="38" xfId="0" applyNumberFormat="1" applyFont="1" applyFill="1" applyBorder="1" applyAlignment="1" applyProtection="1">
      <alignment horizontal="center" vertical="center"/>
    </xf>
    <xf numFmtId="0" fontId="30" fillId="0" borderId="41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30" fillId="0" borderId="42" xfId="0" applyNumberFormat="1" applyFont="1" applyFill="1" applyBorder="1" applyAlignment="1" applyProtection="1">
      <alignment horizontal="center" vertical="center" wrapText="1"/>
    </xf>
    <xf numFmtId="0" fontId="39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1" fillId="0" borderId="24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textRotation="90" wrapText="1"/>
    </xf>
    <xf numFmtId="0" fontId="1" fillId="0" borderId="3" xfId="0" applyNumberFormat="1" applyFont="1" applyFill="1" applyBorder="1" applyAlignment="1" applyProtection="1">
      <alignment horizontal="center" vertical="center" textRotation="90" wrapText="1"/>
    </xf>
    <xf numFmtId="0" fontId="1" fillId="0" borderId="4" xfId="0" applyNumberFormat="1" applyFont="1" applyFill="1" applyBorder="1" applyAlignment="1" applyProtection="1">
      <alignment horizontal="center" vertical="center" textRotation="90" wrapText="1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45" xfId="0" applyNumberFormat="1" applyFont="1" applyFill="1" applyBorder="1" applyAlignment="1" applyProtection="1">
      <alignment horizontal="center" vertical="center" wrapText="1"/>
    </xf>
    <xf numFmtId="0" fontId="1" fillId="0" borderId="46" xfId="0" applyNumberFormat="1" applyFont="1" applyFill="1" applyBorder="1" applyAlignment="1" applyProtection="1">
      <alignment horizontal="center" vertical="center" wrapText="1"/>
    </xf>
    <xf numFmtId="0" fontId="1" fillId="0" borderId="47" xfId="0" applyNumberFormat="1" applyFont="1" applyFill="1" applyBorder="1" applyAlignment="1" applyProtection="1">
      <alignment horizontal="center" vertical="center" wrapText="1"/>
    </xf>
    <xf numFmtId="0" fontId="1" fillId="0" borderId="48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textRotation="90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27" xfId="0" applyNumberFormat="1" applyFont="1" applyFill="1" applyBorder="1" applyAlignment="1" applyProtection="1">
      <alignment horizontal="center" vertical="center"/>
    </xf>
    <xf numFmtId="0" fontId="6" fillId="0" borderId="28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24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/>
    </xf>
    <xf numFmtId="0" fontId="6" fillId="0" borderId="24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wrapText="1"/>
    </xf>
    <xf numFmtId="0" fontId="1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 vertical="center"/>
    </xf>
    <xf numFmtId="0" fontId="3" fillId="0" borderId="13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23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left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 wrapText="1"/>
    </xf>
    <xf numFmtId="0" fontId="1" fillId="0" borderId="2" xfId="2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6" fillId="0" borderId="26" xfId="2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horizontal="center" vertical="center"/>
    </xf>
    <xf numFmtId="0" fontId="6" fillId="0" borderId="28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 wrapText="1"/>
    </xf>
    <xf numFmtId="0" fontId="6" fillId="0" borderId="0" xfId="2" applyFont="1" applyFill="1" applyAlignment="1">
      <alignment horizontal="center" vertical="top"/>
    </xf>
    <xf numFmtId="0" fontId="1" fillId="0" borderId="0" xfId="2" applyFill="1" applyAlignment="1">
      <alignment horizontal="center"/>
    </xf>
    <xf numFmtId="0" fontId="1" fillId="0" borderId="0" xfId="2" applyFill="1" applyAlignment="1">
      <alignment horizontal="center" wrapText="1"/>
    </xf>
    <xf numFmtId="0" fontId="1" fillId="0" borderId="1" xfId="2" applyFill="1" applyBorder="1" applyAlignment="1">
      <alignment horizontal="center" vertical="center" wrapText="1"/>
    </xf>
    <xf numFmtId="0" fontId="1" fillId="0" borderId="3" xfId="2" applyFill="1" applyBorder="1" applyAlignment="1">
      <alignment horizontal="center" vertical="center" wrapText="1"/>
    </xf>
    <xf numFmtId="0" fontId="1" fillId="0" borderId="4" xfId="2" applyFill="1" applyBorder="1" applyAlignment="1">
      <alignment horizontal="center" vertical="center" wrapText="1"/>
    </xf>
    <xf numFmtId="0" fontId="1" fillId="0" borderId="6" xfId="2" applyFill="1" applyBorder="1" applyAlignment="1">
      <alignment horizontal="center" vertical="center" wrapText="1"/>
    </xf>
    <xf numFmtId="0" fontId="1" fillId="0" borderId="24" xfId="2" applyFill="1" applyBorder="1" applyAlignment="1">
      <alignment horizontal="center" vertical="center" wrapText="1"/>
    </xf>
    <xf numFmtId="0" fontId="1" fillId="0" borderId="11" xfId="2" applyFill="1" applyBorder="1" applyAlignment="1">
      <alignment horizontal="center" vertical="center" wrapText="1"/>
    </xf>
    <xf numFmtId="0" fontId="1" fillId="0" borderId="15" xfId="2" applyFill="1" applyBorder="1" applyAlignment="1">
      <alignment horizontal="center" vertical="center" wrapText="1"/>
    </xf>
    <xf numFmtId="0" fontId="1" fillId="0" borderId="23" xfId="2" applyFill="1" applyBorder="1" applyAlignment="1">
      <alignment horizontal="center" vertical="center" wrapText="1"/>
    </xf>
    <xf numFmtId="0" fontId="1" fillId="0" borderId="0" xfId="2" applyFill="1" applyAlignment="1">
      <alignment horizontal="left" wrapText="1"/>
    </xf>
    <xf numFmtId="0" fontId="1" fillId="0" borderId="18" xfId="2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textRotation="90" wrapText="1"/>
    </xf>
    <xf numFmtId="0" fontId="7" fillId="0" borderId="0" xfId="2" applyFont="1" applyAlignment="1">
      <alignment horizontal="center" vertical="center"/>
    </xf>
    <xf numFmtId="0" fontId="42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6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1" fillId="0" borderId="2" xfId="2" applyBorder="1" applyAlignment="1">
      <alignment horizontal="center" vertical="center" wrapText="1"/>
    </xf>
    <xf numFmtId="0" fontId="1" fillId="0" borderId="11" xfId="2" applyBorder="1" applyAlignment="1">
      <alignment horizontal="left" vertical="center" wrapText="1"/>
    </xf>
    <xf numFmtId="0" fontId="6" fillId="0" borderId="0" xfId="2" applyFont="1" applyAlignment="1">
      <alignment horizontal="center" vertical="center"/>
    </xf>
    <xf numFmtId="0" fontId="1" fillId="0" borderId="0" xfId="2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29" fillId="0" borderId="0" xfId="2" applyFont="1" applyFill="1" applyAlignment="1">
      <alignment horizontal="left" vertical="top" wrapText="1"/>
    </xf>
    <xf numFmtId="0" fontId="13" fillId="0" borderId="32" xfId="2" applyFont="1" applyFill="1" applyBorder="1" applyAlignment="1">
      <alignment horizontal="center" vertical="center" wrapText="1"/>
    </xf>
    <xf numFmtId="0" fontId="13" fillId="0" borderId="34" xfId="2" applyFont="1" applyFill="1" applyBorder="1" applyAlignment="1">
      <alignment horizontal="center" vertical="center" wrapText="1"/>
    </xf>
    <xf numFmtId="0" fontId="1" fillId="0" borderId="29" xfId="2" applyFill="1" applyBorder="1" applyAlignment="1">
      <alignment horizontal="left" vertical="center" wrapText="1"/>
    </xf>
    <xf numFmtId="0" fontId="1" fillId="0" borderId="30" xfId="2" applyFill="1" applyBorder="1" applyAlignment="1">
      <alignment horizontal="left" vertical="center" wrapText="1"/>
    </xf>
    <xf numFmtId="49" fontId="29" fillId="0" borderId="0" xfId="2" applyNumberFormat="1" applyFont="1" applyFill="1" applyAlignment="1">
      <alignment horizontal="left" vertical="center"/>
    </xf>
    <xf numFmtId="49" fontId="29" fillId="0" borderId="0" xfId="2" applyNumberFormat="1" applyFont="1" applyFill="1" applyAlignment="1">
      <alignment horizontal="left" vertical="center" wrapText="1"/>
    </xf>
    <xf numFmtId="49" fontId="40" fillId="0" borderId="26" xfId="2" applyNumberFormat="1" applyFont="1" applyFill="1" applyBorder="1" applyAlignment="1">
      <alignment horizontal="center" vertical="center" wrapText="1"/>
    </xf>
    <xf numFmtId="49" fontId="40" fillId="0" borderId="7" xfId="2" applyNumberFormat="1" applyFont="1" applyFill="1" applyBorder="1" applyAlignment="1">
      <alignment horizontal="center" vertical="center" wrapText="1"/>
    </xf>
    <xf numFmtId="0" fontId="40" fillId="0" borderId="27" xfId="2" applyFont="1" applyFill="1" applyBorder="1" applyAlignment="1">
      <alignment horizontal="center" vertical="center" wrapText="1"/>
    </xf>
    <xf numFmtId="0" fontId="40" fillId="0" borderId="2" xfId="2" applyFont="1" applyFill="1" applyBorder="1" applyAlignment="1">
      <alignment horizontal="center" vertical="center" wrapText="1"/>
    </xf>
    <xf numFmtId="0" fontId="40" fillId="0" borderId="28" xfId="2" applyFont="1" applyFill="1" applyBorder="1" applyAlignment="1">
      <alignment horizontal="center" vertical="center" wrapText="1"/>
    </xf>
    <xf numFmtId="0" fontId="40" fillId="0" borderId="33" xfId="2" applyFont="1" applyFill="1" applyBorder="1" applyAlignment="1">
      <alignment horizontal="center" vertical="center" wrapText="1"/>
    </xf>
    <xf numFmtId="0" fontId="40" fillId="0" borderId="29" xfId="2" applyFont="1" applyFill="1" applyBorder="1" applyAlignment="1">
      <alignment horizontal="center" vertical="center" wrapText="1"/>
    </xf>
    <xf numFmtId="0" fontId="40" fillId="0" borderId="30" xfId="2" applyFont="1" applyFill="1" applyBorder="1" applyAlignment="1">
      <alignment horizontal="center" vertical="center" wrapText="1"/>
    </xf>
    <xf numFmtId="0" fontId="40" fillId="0" borderId="31" xfId="2" applyFont="1" applyFill="1" applyBorder="1" applyAlignment="1">
      <alignment horizontal="center" vertical="center" wrapText="1"/>
    </xf>
    <xf numFmtId="49" fontId="33" fillId="0" borderId="36" xfId="2" applyNumberFormat="1" applyFont="1" applyFill="1" applyBorder="1" applyAlignment="1">
      <alignment horizontal="center" vertical="center"/>
    </xf>
    <xf numFmtId="49" fontId="33" fillId="0" borderId="37" xfId="2" applyNumberFormat="1" applyFont="1" applyFill="1" applyBorder="1" applyAlignment="1">
      <alignment horizontal="center" vertical="center"/>
    </xf>
    <xf numFmtId="49" fontId="33" fillId="0" borderId="38" xfId="2" applyNumberFormat="1" applyFont="1" applyFill="1" applyBorder="1" applyAlignment="1">
      <alignment horizontal="center" vertical="center"/>
    </xf>
    <xf numFmtId="0" fontId="30" fillId="0" borderId="41" xfId="2" applyFont="1" applyFill="1" applyBorder="1" applyAlignment="1">
      <alignment horizontal="center" vertical="center" wrapText="1"/>
    </xf>
    <xf numFmtId="0" fontId="30" fillId="0" borderId="0" xfId="2" applyFont="1" applyFill="1" applyAlignment="1">
      <alignment horizontal="center" vertical="center" wrapText="1"/>
    </xf>
    <xf numFmtId="0" fontId="30" fillId="0" borderId="42" xfId="2" applyFont="1" applyFill="1" applyBorder="1" applyAlignment="1">
      <alignment horizontal="center" vertical="center" wrapText="1"/>
    </xf>
    <xf numFmtId="0" fontId="39" fillId="0" borderId="0" xfId="2" applyFont="1" applyFill="1" applyAlignment="1">
      <alignment horizontal="center" vertical="center" wrapText="1"/>
    </xf>
    <xf numFmtId="0" fontId="18" fillId="0" borderId="0" xfId="2" applyFont="1" applyFill="1" applyAlignment="1">
      <alignment horizontal="center" vertical="top"/>
    </xf>
  </cellXfs>
  <cellStyles count="5">
    <cellStyle name="Обычный" xfId="0" builtinId="0"/>
    <cellStyle name="Обычный 2" xfId="1" xr:uid="{A5368FA2-56F5-4684-85B0-534314541246}"/>
    <cellStyle name="Обычный 3" xfId="2" xr:uid="{2FDB27EB-18E6-46EC-B42D-1E73FAFB351B}"/>
    <cellStyle name="Обычный 5" xfId="3" xr:uid="{E8BC3688-681F-462F-B010-9995A9E8F8F4}"/>
    <cellStyle name="Обычный 7" xfId="4" xr:uid="{267EA99D-DA41-48F7-9A7C-54382EBE67C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Артемьева" id="{3E2BACE2-B683-49B5-97F2-5AED2EB7388A}" userId="Артемьева" providerId="None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39" dT="2021-02-15T05:58:16.90" personId="{3E2BACE2-B683-49B5-97F2-5AED2EB7388A}" id="{BC82410A-74B8-4579-AB99-5C7735154FE6}">
    <text>ЭСМ дог 44 от 23.11.2020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D68"/>
  <sheetViews>
    <sheetView tabSelected="1" topLeftCell="A13" zoomScale="80" zoomScaleNormal="80" workbookViewId="0">
      <selection activeCell="E24" sqref="E24"/>
    </sheetView>
  </sheetViews>
  <sheetFormatPr defaultColWidth="9" defaultRowHeight="15.75" customHeight="1"/>
  <cols>
    <col min="1" max="1" width="10.625" style="1" customWidth="1"/>
    <col min="2" max="2" width="60.5" style="1" customWidth="1"/>
    <col min="3" max="3" width="17.375" style="1" customWidth="1"/>
    <col min="4" max="5" width="18" style="2" customWidth="1"/>
    <col min="6" max="6" width="17.25" style="2" customWidth="1"/>
    <col min="7" max="7" width="20" style="2" customWidth="1"/>
    <col min="8" max="8" width="14.75" style="2" customWidth="1"/>
    <col min="9" max="9" width="11" style="2" customWidth="1"/>
    <col min="10" max="10" width="14.75" style="1" customWidth="1"/>
    <col min="11" max="11" width="14.75" style="2" customWidth="1"/>
    <col min="12" max="12" width="9.5" style="1" customWidth="1"/>
    <col min="13" max="13" width="14.75" style="1" customWidth="1"/>
    <col min="14" max="14" width="10" style="1" customWidth="1"/>
    <col min="15" max="16" width="14.75" style="1" customWidth="1"/>
    <col min="17" max="17" width="9.25" style="1" customWidth="1"/>
    <col min="18" max="18" width="18" style="1" customWidth="1"/>
    <col min="19" max="19" width="9.25" style="1" customWidth="1"/>
    <col min="20" max="20" width="7.375" style="1" customWidth="1"/>
    <col min="21" max="21" width="8.875" style="1" customWidth="1"/>
    <col min="22" max="22" width="7.125" style="1" customWidth="1"/>
    <col min="23" max="23" width="9.25" style="1" customWidth="1"/>
    <col min="24" max="24" width="5.75" style="1" customWidth="1"/>
    <col min="25" max="25" width="9.25" style="1" customWidth="1"/>
    <col min="26" max="26" width="7.375" style="1" customWidth="1"/>
    <col min="27" max="27" width="9.625" style="1" customWidth="1"/>
    <col min="28" max="28" width="7.875" style="1" customWidth="1"/>
    <col min="29" max="29" width="13.5" style="1" customWidth="1"/>
    <col min="30" max="64" width="9" style="1" customWidth="1"/>
    <col min="65" max="65" width="17.375" style="1" customWidth="1"/>
    <col min="66" max="16384" width="9" style="1"/>
  </cols>
  <sheetData>
    <row r="1" spans="1:30" ht="18.75">
      <c r="D1" s="1"/>
      <c r="E1" s="1"/>
      <c r="F1" s="1"/>
      <c r="G1" s="1"/>
      <c r="H1" s="1"/>
      <c r="I1" s="1"/>
      <c r="K1" s="1"/>
      <c r="AC1" s="3" t="s">
        <v>0</v>
      </c>
    </row>
    <row r="2" spans="1:30" ht="18.75">
      <c r="D2" s="1"/>
      <c r="E2" s="1"/>
      <c r="F2" s="1"/>
      <c r="G2" s="1"/>
      <c r="H2" s="1"/>
      <c r="I2" s="1"/>
      <c r="K2" s="1"/>
      <c r="AC2" s="4" t="s">
        <v>1</v>
      </c>
    </row>
    <row r="3" spans="1:30" ht="18.75">
      <c r="D3" s="1"/>
      <c r="E3" s="1"/>
      <c r="F3" s="1"/>
      <c r="G3" s="1"/>
      <c r="H3" s="1"/>
      <c r="I3" s="1"/>
      <c r="K3" s="1"/>
      <c r="AC3" s="4" t="s">
        <v>2</v>
      </c>
    </row>
    <row r="4" spans="1:30" ht="18.75">
      <c r="A4" s="945" t="s">
        <v>1081</v>
      </c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  <c r="P4" s="945"/>
      <c r="Q4" s="945"/>
      <c r="R4" s="945"/>
      <c r="S4" s="945"/>
      <c r="T4" s="945"/>
      <c r="U4" s="945"/>
      <c r="V4" s="945"/>
      <c r="W4" s="945"/>
      <c r="X4" s="945"/>
      <c r="Y4" s="945"/>
      <c r="Z4" s="945"/>
      <c r="AA4" s="945"/>
      <c r="AB4" s="945"/>
      <c r="AC4" s="945"/>
    </row>
    <row r="5" spans="1:30" ht="20.25" customHeight="1">
      <c r="A5" s="944" t="s">
        <v>1082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944"/>
      <c r="AC5" s="944"/>
      <c r="AD5" s="5"/>
    </row>
    <row r="6" spans="1:30" ht="18.75">
      <c r="A6" s="157"/>
      <c r="B6" s="157"/>
      <c r="C6" s="157"/>
      <c r="D6" s="328"/>
      <c r="E6" s="328"/>
      <c r="F6" s="328"/>
      <c r="G6" s="328"/>
      <c r="H6" s="328"/>
      <c r="I6" s="328"/>
      <c r="J6" s="157"/>
      <c r="K6" s="328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</row>
    <row r="7" spans="1:30" ht="26.25" customHeight="1">
      <c r="A7" s="946" t="s">
        <v>3</v>
      </c>
      <c r="B7" s="947"/>
      <c r="C7" s="947"/>
      <c r="D7" s="947"/>
      <c r="E7" s="947"/>
      <c r="F7" s="947"/>
      <c r="G7" s="947"/>
      <c r="H7" s="947"/>
      <c r="I7" s="947"/>
      <c r="J7" s="947"/>
      <c r="K7" s="947"/>
      <c r="L7" s="947"/>
      <c r="M7" s="947"/>
      <c r="N7" s="947"/>
      <c r="O7" s="947"/>
      <c r="P7" s="947"/>
      <c r="Q7" s="947"/>
      <c r="R7" s="947"/>
      <c r="S7" s="947"/>
      <c r="T7" s="947"/>
      <c r="U7" s="947"/>
      <c r="V7" s="947"/>
      <c r="W7" s="947"/>
      <c r="X7" s="947"/>
      <c r="Y7" s="947"/>
      <c r="Z7" s="947"/>
      <c r="AA7" s="947"/>
      <c r="AB7" s="947"/>
      <c r="AC7" s="947"/>
    </row>
    <row r="8" spans="1:30">
      <c r="A8" s="948" t="s">
        <v>4</v>
      </c>
      <c r="B8" s="948"/>
      <c r="C8" s="948"/>
      <c r="D8" s="948"/>
      <c r="E8" s="948"/>
      <c r="F8" s="948"/>
      <c r="G8" s="948"/>
      <c r="H8" s="948"/>
      <c r="I8" s="948"/>
      <c r="J8" s="948"/>
      <c r="K8" s="948"/>
      <c r="L8" s="948"/>
      <c r="M8" s="948"/>
      <c r="N8" s="948"/>
      <c r="O8" s="948"/>
      <c r="P8" s="948"/>
      <c r="Q8" s="948"/>
      <c r="R8" s="948"/>
      <c r="S8" s="948"/>
      <c r="T8" s="948"/>
      <c r="U8" s="948"/>
      <c r="V8" s="948"/>
      <c r="W8" s="948"/>
      <c r="X8" s="948"/>
      <c r="Y8" s="948"/>
      <c r="Z8" s="948"/>
      <c r="AA8" s="948"/>
      <c r="AB8" s="948"/>
      <c r="AC8" s="948"/>
    </row>
    <row r="9" spans="1:30">
      <c r="A9" s="156"/>
      <c r="B9" s="156"/>
      <c r="C9" s="156"/>
      <c r="D9" s="329"/>
      <c r="E9" s="329"/>
      <c r="F9" s="329"/>
      <c r="G9" s="329"/>
      <c r="H9" s="329"/>
      <c r="I9" s="329"/>
      <c r="J9" s="156"/>
      <c r="K9" s="329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</row>
    <row r="10" spans="1:30" ht="18.75">
      <c r="A10" s="945" t="s">
        <v>1083</v>
      </c>
      <c r="B10" s="945"/>
      <c r="C10" s="945"/>
      <c r="D10" s="945"/>
      <c r="E10" s="945"/>
      <c r="F10" s="945"/>
      <c r="G10" s="945"/>
      <c r="H10" s="945"/>
      <c r="I10" s="945"/>
      <c r="J10" s="945"/>
      <c r="K10" s="945"/>
      <c r="L10" s="945"/>
      <c r="M10" s="945"/>
      <c r="N10" s="945"/>
      <c r="O10" s="945"/>
      <c r="P10" s="945"/>
      <c r="Q10" s="945"/>
      <c r="R10" s="945"/>
      <c r="S10" s="945"/>
      <c r="T10" s="945"/>
      <c r="U10" s="945"/>
      <c r="V10" s="945"/>
      <c r="W10" s="945"/>
      <c r="X10" s="945"/>
      <c r="Y10" s="945"/>
      <c r="Z10" s="945"/>
      <c r="AA10" s="945"/>
      <c r="AB10" s="945"/>
      <c r="AC10" s="945"/>
    </row>
    <row r="12" spans="1:30" ht="35.25" customHeight="1">
      <c r="A12" s="940" t="s">
        <v>1084</v>
      </c>
      <c r="B12" s="941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</row>
    <row r="13" spans="1:30">
      <c r="A13" s="948" t="s">
        <v>5</v>
      </c>
      <c r="B13" s="948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</row>
    <row r="15" spans="1:30" ht="78" customHeight="1">
      <c r="A15" s="950" t="s">
        <v>6</v>
      </c>
      <c r="B15" s="942" t="s">
        <v>7</v>
      </c>
      <c r="C15" s="942" t="s">
        <v>8</v>
      </c>
      <c r="D15" s="942" t="s">
        <v>9</v>
      </c>
      <c r="E15" s="942" t="s">
        <v>10</v>
      </c>
      <c r="F15" s="942" t="s">
        <v>1085</v>
      </c>
      <c r="G15" s="942" t="s">
        <v>1086</v>
      </c>
      <c r="H15" s="942" t="s">
        <v>1087</v>
      </c>
      <c r="I15" s="942"/>
      <c r="J15" s="942"/>
      <c r="K15" s="942"/>
      <c r="L15" s="942"/>
      <c r="M15" s="942"/>
      <c r="N15" s="942"/>
      <c r="O15" s="942"/>
      <c r="P15" s="942"/>
      <c r="Q15" s="942"/>
      <c r="R15" s="953" t="s">
        <v>11</v>
      </c>
      <c r="S15" s="942" t="s">
        <v>1088</v>
      </c>
      <c r="T15" s="943"/>
      <c r="U15" s="943"/>
      <c r="V15" s="943"/>
      <c r="W15" s="943"/>
      <c r="X15" s="943"/>
      <c r="Y15" s="943"/>
      <c r="Z15" s="943"/>
      <c r="AA15" s="943"/>
      <c r="AB15" s="943"/>
      <c r="AC15" s="942" t="s">
        <v>12</v>
      </c>
    </row>
    <row r="16" spans="1:30" ht="39" customHeight="1">
      <c r="A16" s="951"/>
      <c r="B16" s="942"/>
      <c r="C16" s="942"/>
      <c r="D16" s="942"/>
      <c r="E16" s="942"/>
      <c r="F16" s="942"/>
      <c r="G16" s="943"/>
      <c r="H16" s="942" t="s">
        <v>13</v>
      </c>
      <c r="I16" s="942"/>
      <c r="J16" s="942"/>
      <c r="K16" s="942"/>
      <c r="L16" s="942"/>
      <c r="M16" s="942" t="s">
        <v>14</v>
      </c>
      <c r="N16" s="942"/>
      <c r="O16" s="942"/>
      <c r="P16" s="942"/>
      <c r="Q16" s="942"/>
      <c r="R16" s="942"/>
      <c r="S16" s="949" t="s">
        <v>15</v>
      </c>
      <c r="T16" s="943"/>
      <c r="U16" s="949" t="s">
        <v>16</v>
      </c>
      <c r="V16" s="949"/>
      <c r="W16" s="949" t="s">
        <v>17</v>
      </c>
      <c r="X16" s="943"/>
      <c r="Y16" s="949" t="s">
        <v>18</v>
      </c>
      <c r="Z16" s="943"/>
      <c r="AA16" s="949" t="s">
        <v>19</v>
      </c>
      <c r="AB16" s="943"/>
      <c r="AC16" s="942"/>
    </row>
    <row r="17" spans="1:29" ht="112.5" customHeight="1">
      <c r="A17" s="951"/>
      <c r="B17" s="942"/>
      <c r="C17" s="942"/>
      <c r="D17" s="942"/>
      <c r="E17" s="942"/>
      <c r="F17" s="942"/>
      <c r="G17" s="943"/>
      <c r="H17" s="949" t="s">
        <v>15</v>
      </c>
      <c r="I17" s="949" t="s">
        <v>16</v>
      </c>
      <c r="J17" s="949" t="s">
        <v>17</v>
      </c>
      <c r="K17" s="949" t="s">
        <v>18</v>
      </c>
      <c r="L17" s="949" t="s">
        <v>19</v>
      </c>
      <c r="M17" s="949" t="s">
        <v>20</v>
      </c>
      <c r="N17" s="949" t="s">
        <v>16</v>
      </c>
      <c r="O17" s="949" t="s">
        <v>17</v>
      </c>
      <c r="P17" s="949" t="s">
        <v>18</v>
      </c>
      <c r="Q17" s="949" t="s">
        <v>19</v>
      </c>
      <c r="R17" s="942"/>
      <c r="S17" s="943"/>
      <c r="T17" s="943"/>
      <c r="U17" s="949"/>
      <c r="V17" s="949"/>
      <c r="W17" s="943"/>
      <c r="X17" s="943"/>
      <c r="Y17" s="943"/>
      <c r="Z17" s="943"/>
      <c r="AA17" s="943"/>
      <c r="AB17" s="943"/>
      <c r="AC17" s="942"/>
    </row>
    <row r="18" spans="1:29" ht="64.5" customHeight="1">
      <c r="A18" s="952"/>
      <c r="B18" s="942"/>
      <c r="C18" s="942"/>
      <c r="D18" s="942"/>
      <c r="E18" s="942"/>
      <c r="F18" s="942"/>
      <c r="G18" s="943"/>
      <c r="H18" s="949"/>
      <c r="I18" s="949"/>
      <c r="J18" s="949"/>
      <c r="K18" s="949"/>
      <c r="L18" s="949"/>
      <c r="M18" s="949"/>
      <c r="N18" s="949"/>
      <c r="O18" s="949"/>
      <c r="P18" s="949"/>
      <c r="Q18" s="949"/>
      <c r="R18" s="942"/>
      <c r="S18" s="151" t="s">
        <v>21</v>
      </c>
      <c r="T18" s="151" t="s">
        <v>22</v>
      </c>
      <c r="U18" s="151" t="s">
        <v>21</v>
      </c>
      <c r="V18" s="151" t="s">
        <v>22</v>
      </c>
      <c r="W18" s="151" t="s">
        <v>21</v>
      </c>
      <c r="X18" s="151" t="s">
        <v>22</v>
      </c>
      <c r="Y18" s="151" t="s">
        <v>21</v>
      </c>
      <c r="Z18" s="151" t="s">
        <v>22</v>
      </c>
      <c r="AA18" s="151" t="s">
        <v>21</v>
      </c>
      <c r="AB18" s="151" t="s">
        <v>22</v>
      </c>
      <c r="AC18" s="942"/>
    </row>
    <row r="19" spans="1:29" ht="23.25" customHeight="1" thickBot="1">
      <c r="A19" s="151">
        <v>1</v>
      </c>
      <c r="B19" s="151">
        <f>A19+1</f>
        <v>2</v>
      </c>
      <c r="C19" s="151">
        <f>B19+1</f>
        <v>3</v>
      </c>
      <c r="D19" s="151">
        <f>C19+1</f>
        <v>4</v>
      </c>
      <c r="E19" s="151">
        <v>5</v>
      </c>
      <c r="F19" s="151">
        <f t="shared" ref="F19:AC19" si="0">E19+1</f>
        <v>6</v>
      </c>
      <c r="G19" s="151">
        <f>F19+1</f>
        <v>7</v>
      </c>
      <c r="H19" s="151">
        <f t="shared" si="0"/>
        <v>8</v>
      </c>
      <c r="I19" s="151">
        <f t="shared" si="0"/>
        <v>9</v>
      </c>
      <c r="J19" s="151">
        <f t="shared" si="0"/>
        <v>10</v>
      </c>
      <c r="K19" s="151">
        <f t="shared" si="0"/>
        <v>11</v>
      </c>
      <c r="L19" s="151">
        <f t="shared" si="0"/>
        <v>12</v>
      </c>
      <c r="M19" s="151">
        <f t="shared" si="0"/>
        <v>13</v>
      </c>
      <c r="N19" s="151">
        <f t="shared" si="0"/>
        <v>14</v>
      </c>
      <c r="O19" s="151">
        <f t="shared" si="0"/>
        <v>15</v>
      </c>
      <c r="P19" s="151">
        <f t="shared" si="0"/>
        <v>16</v>
      </c>
      <c r="Q19" s="151">
        <f t="shared" si="0"/>
        <v>17</v>
      </c>
      <c r="R19" s="151">
        <f t="shared" si="0"/>
        <v>18</v>
      </c>
      <c r="S19" s="151">
        <f t="shared" si="0"/>
        <v>19</v>
      </c>
      <c r="T19" s="151">
        <f t="shared" si="0"/>
        <v>20</v>
      </c>
      <c r="U19" s="151">
        <f t="shared" si="0"/>
        <v>21</v>
      </c>
      <c r="V19" s="151">
        <f t="shared" si="0"/>
        <v>22</v>
      </c>
      <c r="W19" s="151">
        <f t="shared" si="0"/>
        <v>23</v>
      </c>
      <c r="X19" s="151">
        <f t="shared" si="0"/>
        <v>24</v>
      </c>
      <c r="Y19" s="151">
        <f t="shared" si="0"/>
        <v>25</v>
      </c>
      <c r="Z19" s="151">
        <f t="shared" si="0"/>
        <v>26</v>
      </c>
      <c r="AA19" s="151">
        <f t="shared" si="0"/>
        <v>27</v>
      </c>
      <c r="AB19" s="151">
        <f t="shared" si="0"/>
        <v>28</v>
      </c>
      <c r="AC19" s="151">
        <f t="shared" si="0"/>
        <v>29</v>
      </c>
    </row>
    <row r="20" spans="1:29" ht="35.25" customHeight="1">
      <c r="A20" s="335" t="s">
        <v>23</v>
      </c>
      <c r="B20" s="336" t="s">
        <v>24</v>
      </c>
      <c r="C20" s="332" t="s">
        <v>25</v>
      </c>
      <c r="D20" s="6">
        <f>D21+D22+D23</f>
        <v>26.558000000000003</v>
      </c>
      <c r="E20" s="7">
        <f>E21+E22+E23</f>
        <v>116.72</v>
      </c>
      <c r="F20" s="8">
        <f t="shared" ref="F20:F58" si="1">F21</f>
        <v>0</v>
      </c>
      <c r="G20" s="6">
        <f>G21+G22+G23</f>
        <v>26.558000000000003</v>
      </c>
      <c r="H20" s="6">
        <f>H21+H22+H23</f>
        <v>26.558000000000003</v>
      </c>
      <c r="I20" s="8">
        <f t="shared" ref="I20:I47" si="2">I21</f>
        <v>0</v>
      </c>
      <c r="J20" s="8">
        <f t="shared" ref="J20:K47" si="3">J21</f>
        <v>0</v>
      </c>
      <c r="K20" s="6">
        <f>K21+K22+K23</f>
        <v>26.558000000000003</v>
      </c>
      <c r="L20" s="8">
        <f t="shared" ref="L20:L47" si="4">L21</f>
        <v>0</v>
      </c>
      <c r="M20" s="6">
        <v>0</v>
      </c>
      <c r="N20" s="8">
        <f t="shared" ref="N20:N47" si="5">N21</f>
        <v>0</v>
      </c>
      <c r="O20" s="8">
        <f t="shared" ref="O20:O47" si="6">O21</f>
        <v>0</v>
      </c>
      <c r="P20" s="6">
        <v>0</v>
      </c>
      <c r="Q20" s="8">
        <f t="shared" ref="Q20:Q47" si="7">Q21</f>
        <v>0</v>
      </c>
      <c r="R20" s="8">
        <f>D20-M20</f>
        <v>26.558000000000003</v>
      </c>
      <c r="S20" s="8">
        <f>Y20</f>
        <v>26.558000000000003</v>
      </c>
      <c r="T20" s="8">
        <f>Z20</f>
        <v>100</v>
      </c>
      <c r="U20" s="8">
        <f t="shared" ref="U20:U47" si="8">U21</f>
        <v>0</v>
      </c>
      <c r="V20" s="8">
        <f t="shared" ref="V20:V47" si="9">V21</f>
        <v>0</v>
      </c>
      <c r="W20" s="8">
        <f t="shared" ref="W20:W47" si="10">W21</f>
        <v>0</v>
      </c>
      <c r="X20" s="8">
        <f t="shared" ref="X20:X47" si="11">X21</f>
        <v>0</v>
      </c>
      <c r="Y20" s="8">
        <f>K20-P20</f>
        <v>26.558000000000003</v>
      </c>
      <c r="Z20" s="8">
        <f>Y20/K20*100</f>
        <v>100</v>
      </c>
      <c r="AA20" s="8">
        <f t="shared" ref="AA20:AA47" si="12">AA21</f>
        <v>0</v>
      </c>
      <c r="AB20" s="8">
        <f t="shared" ref="AB20:AB47" si="13">AB21</f>
        <v>0</v>
      </c>
      <c r="AC20" s="9"/>
    </row>
    <row r="21" spans="1:29" ht="23.25" customHeight="1">
      <c r="A21" s="337" t="s">
        <v>26</v>
      </c>
      <c r="B21" s="330" t="s">
        <v>27</v>
      </c>
      <c r="C21" s="332" t="s">
        <v>25</v>
      </c>
      <c r="D21" s="8">
        <f>D25</f>
        <v>5.1230000000000002</v>
      </c>
      <c r="E21" s="7">
        <f>E25</f>
        <v>41.53</v>
      </c>
      <c r="F21" s="8">
        <f t="shared" si="1"/>
        <v>0</v>
      </c>
      <c r="G21" s="8">
        <f>G25</f>
        <v>5.1230000000000002</v>
      </c>
      <c r="H21" s="8">
        <f>H25</f>
        <v>5.1230000000000002</v>
      </c>
      <c r="I21" s="8">
        <f t="shared" si="2"/>
        <v>0</v>
      </c>
      <c r="J21" s="8">
        <f t="shared" si="3"/>
        <v>0</v>
      </c>
      <c r="K21" s="8">
        <f>K25</f>
        <v>5.1230000000000002</v>
      </c>
      <c r="L21" s="8">
        <f t="shared" si="4"/>
        <v>0</v>
      </c>
      <c r="M21" s="8">
        <v>0</v>
      </c>
      <c r="N21" s="8">
        <f t="shared" si="5"/>
        <v>0</v>
      </c>
      <c r="O21" s="8">
        <f t="shared" si="6"/>
        <v>0</v>
      </c>
      <c r="P21" s="8">
        <v>0</v>
      </c>
      <c r="Q21" s="8">
        <f t="shared" si="7"/>
        <v>0</v>
      </c>
      <c r="R21" s="8">
        <f t="shared" ref="R21:R59" si="14">D21-M21</f>
        <v>5.1230000000000002</v>
      </c>
      <c r="S21" s="8">
        <f t="shared" ref="S21:S59" si="15">Y21</f>
        <v>5.1230000000000002</v>
      </c>
      <c r="T21" s="8">
        <f t="shared" ref="T21:T59" si="16">Z21</f>
        <v>100</v>
      </c>
      <c r="U21" s="8">
        <f t="shared" si="8"/>
        <v>0</v>
      </c>
      <c r="V21" s="8">
        <f t="shared" si="9"/>
        <v>0</v>
      </c>
      <c r="W21" s="8">
        <f t="shared" si="10"/>
        <v>0</v>
      </c>
      <c r="X21" s="8">
        <f t="shared" si="11"/>
        <v>0</v>
      </c>
      <c r="Y21" s="8">
        <f t="shared" ref="Y21:Y59" si="17">K21-P21</f>
        <v>5.1230000000000002</v>
      </c>
      <c r="Z21" s="8">
        <f t="shared" ref="Z21:Z59" si="18">Y21/K21*100</f>
        <v>100</v>
      </c>
      <c r="AA21" s="8">
        <f t="shared" si="12"/>
        <v>0</v>
      </c>
      <c r="AB21" s="8">
        <f t="shared" si="13"/>
        <v>0</v>
      </c>
      <c r="AC21" s="9"/>
    </row>
    <row r="22" spans="1:29" ht="23.25" customHeight="1">
      <c r="A22" s="337" t="s">
        <v>28</v>
      </c>
      <c r="B22" s="330" t="s">
        <v>29</v>
      </c>
      <c r="C22" s="332" t="s">
        <v>25</v>
      </c>
      <c r="D22" s="8">
        <f>D37</f>
        <v>19.53</v>
      </c>
      <c r="E22" s="7">
        <f>E37</f>
        <v>70.998999999999995</v>
      </c>
      <c r="F22" s="8">
        <f t="shared" si="1"/>
        <v>0</v>
      </c>
      <c r="G22" s="8">
        <f>G37</f>
        <v>19.53</v>
      </c>
      <c r="H22" s="8">
        <f>H37</f>
        <v>19.53</v>
      </c>
      <c r="I22" s="8">
        <f t="shared" si="2"/>
        <v>0</v>
      </c>
      <c r="J22" s="8">
        <f t="shared" si="3"/>
        <v>0</v>
      </c>
      <c r="K22" s="8">
        <f>K37</f>
        <v>19.53</v>
      </c>
      <c r="L22" s="8">
        <f t="shared" si="4"/>
        <v>0</v>
      </c>
      <c r="M22" s="8">
        <v>0</v>
      </c>
      <c r="N22" s="8">
        <f t="shared" si="5"/>
        <v>0</v>
      </c>
      <c r="O22" s="8">
        <f t="shared" si="6"/>
        <v>0</v>
      </c>
      <c r="P22" s="8">
        <v>0</v>
      </c>
      <c r="Q22" s="8">
        <f t="shared" si="7"/>
        <v>0</v>
      </c>
      <c r="R22" s="8">
        <f t="shared" si="14"/>
        <v>19.53</v>
      </c>
      <c r="S22" s="8">
        <f t="shared" si="15"/>
        <v>19.53</v>
      </c>
      <c r="T22" s="8">
        <f t="shared" si="16"/>
        <v>100</v>
      </c>
      <c r="U22" s="8">
        <f t="shared" si="8"/>
        <v>0</v>
      </c>
      <c r="V22" s="8">
        <f t="shared" si="9"/>
        <v>0</v>
      </c>
      <c r="W22" s="8">
        <f t="shared" si="10"/>
        <v>0</v>
      </c>
      <c r="X22" s="8">
        <f t="shared" si="11"/>
        <v>0</v>
      </c>
      <c r="Y22" s="8">
        <f t="shared" si="17"/>
        <v>19.53</v>
      </c>
      <c r="Z22" s="8">
        <f t="shared" si="18"/>
        <v>100</v>
      </c>
      <c r="AA22" s="8">
        <f t="shared" si="12"/>
        <v>0</v>
      </c>
      <c r="AB22" s="8">
        <f t="shared" si="13"/>
        <v>0</v>
      </c>
      <c r="AC22" s="9"/>
    </row>
    <row r="23" spans="1:29" ht="23.25" customHeight="1">
      <c r="A23" s="337" t="s">
        <v>30</v>
      </c>
      <c r="B23" s="338" t="s">
        <v>31</v>
      </c>
      <c r="C23" s="332" t="s">
        <v>25</v>
      </c>
      <c r="D23" s="8">
        <f>D49</f>
        <v>1.9049999999999998</v>
      </c>
      <c r="E23" s="7">
        <f>E49</f>
        <v>4.1909999999999998</v>
      </c>
      <c r="F23" s="8">
        <f t="shared" si="1"/>
        <v>0</v>
      </c>
      <c r="G23" s="8">
        <f>G49</f>
        <v>1.9049999999999998</v>
      </c>
      <c r="H23" s="8">
        <f>H49</f>
        <v>1.9049999999999998</v>
      </c>
      <c r="I23" s="8">
        <f t="shared" si="2"/>
        <v>0</v>
      </c>
      <c r="J23" s="8">
        <f t="shared" si="3"/>
        <v>0</v>
      </c>
      <c r="K23" s="8">
        <f>K49</f>
        <v>1.9049999999999998</v>
      </c>
      <c r="L23" s="8">
        <f t="shared" si="4"/>
        <v>0</v>
      </c>
      <c r="M23" s="8">
        <v>0</v>
      </c>
      <c r="N23" s="8">
        <f t="shared" si="5"/>
        <v>0</v>
      </c>
      <c r="O23" s="8">
        <f t="shared" si="6"/>
        <v>0</v>
      </c>
      <c r="P23" s="8">
        <v>0</v>
      </c>
      <c r="Q23" s="8">
        <f t="shared" si="7"/>
        <v>0</v>
      </c>
      <c r="R23" s="8">
        <f t="shared" si="14"/>
        <v>1.9049999999999998</v>
      </c>
      <c r="S23" s="8">
        <f t="shared" si="15"/>
        <v>1.9049999999999998</v>
      </c>
      <c r="T23" s="8">
        <f t="shared" si="16"/>
        <v>100</v>
      </c>
      <c r="U23" s="8">
        <f t="shared" si="8"/>
        <v>0</v>
      </c>
      <c r="V23" s="8">
        <f t="shared" si="9"/>
        <v>0</v>
      </c>
      <c r="W23" s="8">
        <f t="shared" si="10"/>
        <v>0</v>
      </c>
      <c r="X23" s="8">
        <f t="shared" si="11"/>
        <v>0</v>
      </c>
      <c r="Y23" s="8">
        <f t="shared" si="17"/>
        <v>1.9049999999999998</v>
      </c>
      <c r="Z23" s="8">
        <f t="shared" si="18"/>
        <v>100</v>
      </c>
      <c r="AA23" s="8">
        <f t="shared" si="12"/>
        <v>0</v>
      </c>
      <c r="AB23" s="8">
        <f t="shared" si="13"/>
        <v>0</v>
      </c>
      <c r="AC23" s="9"/>
    </row>
    <row r="24" spans="1:29" ht="23.25" customHeight="1">
      <c r="A24" s="337">
        <v>1</v>
      </c>
      <c r="B24" s="338" t="s">
        <v>32</v>
      </c>
      <c r="C24" s="332" t="s">
        <v>25</v>
      </c>
      <c r="D24" s="8">
        <f>D25+D37+D49</f>
        <v>26.558000000000003</v>
      </c>
      <c r="E24" s="7">
        <f>E25+E37+E49</f>
        <v>116.72</v>
      </c>
      <c r="F24" s="8">
        <f t="shared" si="1"/>
        <v>0</v>
      </c>
      <c r="G24" s="8">
        <f>G25+G37+G49</f>
        <v>26.558000000000003</v>
      </c>
      <c r="H24" s="8">
        <f>H25+H37+H49</f>
        <v>26.558000000000003</v>
      </c>
      <c r="I24" s="8">
        <f t="shared" si="2"/>
        <v>0</v>
      </c>
      <c r="J24" s="8">
        <f t="shared" si="3"/>
        <v>0</v>
      </c>
      <c r="K24" s="8">
        <f>K25+K37+K49</f>
        <v>26.558000000000003</v>
      </c>
      <c r="L24" s="8">
        <f t="shared" si="4"/>
        <v>0</v>
      </c>
      <c r="M24" s="8">
        <v>0</v>
      </c>
      <c r="N24" s="8">
        <f t="shared" si="5"/>
        <v>0</v>
      </c>
      <c r="O24" s="8">
        <f t="shared" si="6"/>
        <v>0</v>
      </c>
      <c r="P24" s="8">
        <v>0</v>
      </c>
      <c r="Q24" s="8">
        <f t="shared" si="7"/>
        <v>0</v>
      </c>
      <c r="R24" s="8">
        <f t="shared" si="14"/>
        <v>26.558000000000003</v>
      </c>
      <c r="S24" s="8">
        <f t="shared" si="15"/>
        <v>26.558000000000003</v>
      </c>
      <c r="T24" s="8">
        <f t="shared" si="16"/>
        <v>100</v>
      </c>
      <c r="U24" s="8">
        <f t="shared" si="8"/>
        <v>0</v>
      </c>
      <c r="V24" s="8">
        <f t="shared" si="9"/>
        <v>0</v>
      </c>
      <c r="W24" s="8">
        <f t="shared" si="10"/>
        <v>0</v>
      </c>
      <c r="X24" s="8">
        <f t="shared" si="11"/>
        <v>0</v>
      </c>
      <c r="Y24" s="8">
        <f t="shared" si="17"/>
        <v>26.558000000000003</v>
      </c>
      <c r="Z24" s="8">
        <f t="shared" si="18"/>
        <v>100</v>
      </c>
      <c r="AA24" s="8">
        <f t="shared" si="12"/>
        <v>0</v>
      </c>
      <c r="AB24" s="8">
        <f t="shared" si="13"/>
        <v>0</v>
      </c>
      <c r="AC24" s="9"/>
    </row>
    <row r="25" spans="1:29" ht="36.75" customHeight="1">
      <c r="A25" s="333" t="s">
        <v>33</v>
      </c>
      <c r="B25" s="330" t="s">
        <v>34</v>
      </c>
      <c r="C25" s="332" t="s">
        <v>25</v>
      </c>
      <c r="D25" s="8">
        <f>D26+D34</f>
        <v>5.1230000000000002</v>
      </c>
      <c r="E25" s="7">
        <f>E26</f>
        <v>41.53</v>
      </c>
      <c r="F25" s="8">
        <f t="shared" si="1"/>
        <v>0</v>
      </c>
      <c r="G25" s="8">
        <f>G26+G34</f>
        <v>5.1230000000000002</v>
      </c>
      <c r="H25" s="8">
        <f>H26+H34</f>
        <v>5.1230000000000002</v>
      </c>
      <c r="I25" s="8">
        <f t="shared" si="2"/>
        <v>0</v>
      </c>
      <c r="J25" s="8">
        <f t="shared" si="3"/>
        <v>0</v>
      </c>
      <c r="K25" s="8">
        <f>K26+K34</f>
        <v>5.1230000000000002</v>
      </c>
      <c r="L25" s="8">
        <f t="shared" si="4"/>
        <v>0</v>
      </c>
      <c r="M25" s="8">
        <v>0</v>
      </c>
      <c r="N25" s="8">
        <f t="shared" si="5"/>
        <v>0</v>
      </c>
      <c r="O25" s="8">
        <f t="shared" si="6"/>
        <v>0</v>
      </c>
      <c r="P25" s="8">
        <v>0</v>
      </c>
      <c r="Q25" s="8">
        <f t="shared" si="7"/>
        <v>0</v>
      </c>
      <c r="R25" s="8">
        <f t="shared" si="14"/>
        <v>5.1230000000000002</v>
      </c>
      <c r="S25" s="8">
        <f t="shared" si="15"/>
        <v>5.1230000000000002</v>
      </c>
      <c r="T25" s="8">
        <f t="shared" si="16"/>
        <v>100</v>
      </c>
      <c r="U25" s="8">
        <f t="shared" si="8"/>
        <v>0</v>
      </c>
      <c r="V25" s="8">
        <f t="shared" si="9"/>
        <v>0</v>
      </c>
      <c r="W25" s="8">
        <f t="shared" si="10"/>
        <v>0</v>
      </c>
      <c r="X25" s="8">
        <f t="shared" si="11"/>
        <v>0</v>
      </c>
      <c r="Y25" s="8">
        <f t="shared" si="17"/>
        <v>5.1230000000000002</v>
      </c>
      <c r="Z25" s="8">
        <f t="shared" si="18"/>
        <v>100</v>
      </c>
      <c r="AA25" s="8">
        <f t="shared" si="12"/>
        <v>0</v>
      </c>
      <c r="AB25" s="8">
        <f t="shared" si="13"/>
        <v>0</v>
      </c>
      <c r="AC25" s="9"/>
    </row>
    <row r="26" spans="1:29" ht="28.5" customHeight="1">
      <c r="A26" s="333" t="s">
        <v>35</v>
      </c>
      <c r="B26" s="331" t="s">
        <v>36</v>
      </c>
      <c r="C26" s="332" t="s">
        <v>25</v>
      </c>
      <c r="D26" s="8">
        <f>D27+D30+D32</f>
        <v>5.1230000000000002</v>
      </c>
      <c r="E26" s="7">
        <f>E27+E30+E32</f>
        <v>41.53</v>
      </c>
      <c r="F26" s="8">
        <f t="shared" si="1"/>
        <v>0</v>
      </c>
      <c r="G26" s="8">
        <f>G27+G30+G32</f>
        <v>5.1230000000000002</v>
      </c>
      <c r="H26" s="8">
        <f>H27+H30+H32</f>
        <v>5.1230000000000002</v>
      </c>
      <c r="I26" s="8">
        <f t="shared" si="2"/>
        <v>0</v>
      </c>
      <c r="J26" s="8">
        <f t="shared" si="3"/>
        <v>0</v>
      </c>
      <c r="K26" s="8">
        <f>K27+K30+K32</f>
        <v>5.1230000000000002</v>
      </c>
      <c r="L26" s="8">
        <f t="shared" si="4"/>
        <v>0</v>
      </c>
      <c r="M26" s="8">
        <v>0</v>
      </c>
      <c r="N26" s="8">
        <f t="shared" si="5"/>
        <v>0</v>
      </c>
      <c r="O26" s="8">
        <f t="shared" si="6"/>
        <v>0</v>
      </c>
      <c r="P26" s="8">
        <v>0</v>
      </c>
      <c r="Q26" s="8">
        <f t="shared" si="7"/>
        <v>0</v>
      </c>
      <c r="R26" s="8">
        <f t="shared" si="14"/>
        <v>5.1230000000000002</v>
      </c>
      <c r="S26" s="8">
        <f t="shared" si="15"/>
        <v>5.1230000000000002</v>
      </c>
      <c r="T26" s="8">
        <f t="shared" si="16"/>
        <v>100</v>
      </c>
      <c r="U26" s="8">
        <f t="shared" si="8"/>
        <v>0</v>
      </c>
      <c r="V26" s="8">
        <f t="shared" si="9"/>
        <v>0</v>
      </c>
      <c r="W26" s="8">
        <f t="shared" si="10"/>
        <v>0</v>
      </c>
      <c r="X26" s="8">
        <f t="shared" si="11"/>
        <v>0</v>
      </c>
      <c r="Y26" s="8">
        <f t="shared" si="17"/>
        <v>5.1230000000000002</v>
      </c>
      <c r="Z26" s="8">
        <f t="shared" si="18"/>
        <v>100</v>
      </c>
      <c r="AA26" s="8">
        <f t="shared" si="12"/>
        <v>0</v>
      </c>
      <c r="AB26" s="8">
        <f t="shared" si="13"/>
        <v>0</v>
      </c>
      <c r="AC26" s="9"/>
    </row>
    <row r="27" spans="1:29" ht="33.75" customHeight="1">
      <c r="A27" s="333" t="s">
        <v>37</v>
      </c>
      <c r="B27" s="331" t="s">
        <v>38</v>
      </c>
      <c r="C27" s="332" t="s">
        <v>25</v>
      </c>
      <c r="D27" s="8">
        <f>SUM(D28:D29)</f>
        <v>4.2469999999999999</v>
      </c>
      <c r="E27" s="7">
        <f>E28+E29</f>
        <v>30.138000000000002</v>
      </c>
      <c r="F27" s="8">
        <f t="shared" si="1"/>
        <v>0</v>
      </c>
      <c r="G27" s="8">
        <f>SUM(G28:G29)</f>
        <v>4.2469999999999999</v>
      </c>
      <c r="H27" s="8">
        <f>SUM(H28:H29)</f>
        <v>4.2469999999999999</v>
      </c>
      <c r="I27" s="8">
        <f t="shared" si="2"/>
        <v>0</v>
      </c>
      <c r="J27" s="8">
        <f t="shared" si="3"/>
        <v>0</v>
      </c>
      <c r="K27" s="8">
        <f>SUM(K28:K29)</f>
        <v>4.2469999999999999</v>
      </c>
      <c r="L27" s="8">
        <f t="shared" si="4"/>
        <v>0</v>
      </c>
      <c r="M27" s="8">
        <v>0</v>
      </c>
      <c r="N27" s="8">
        <f t="shared" si="5"/>
        <v>0</v>
      </c>
      <c r="O27" s="8">
        <f t="shared" si="6"/>
        <v>0</v>
      </c>
      <c r="P27" s="8">
        <v>0</v>
      </c>
      <c r="Q27" s="8">
        <f t="shared" si="7"/>
        <v>0</v>
      </c>
      <c r="R27" s="8">
        <f t="shared" si="14"/>
        <v>4.2469999999999999</v>
      </c>
      <c r="S27" s="8">
        <f t="shared" si="15"/>
        <v>4.2469999999999999</v>
      </c>
      <c r="T27" s="8">
        <f t="shared" si="16"/>
        <v>100</v>
      </c>
      <c r="U27" s="8">
        <f t="shared" si="8"/>
        <v>0</v>
      </c>
      <c r="V27" s="8">
        <f t="shared" si="9"/>
        <v>0</v>
      </c>
      <c r="W27" s="8">
        <f t="shared" si="10"/>
        <v>0</v>
      </c>
      <c r="X27" s="8">
        <f t="shared" si="11"/>
        <v>0</v>
      </c>
      <c r="Y27" s="8">
        <f t="shared" si="17"/>
        <v>4.2469999999999999</v>
      </c>
      <c r="Z27" s="8">
        <f t="shared" si="18"/>
        <v>100</v>
      </c>
      <c r="AA27" s="8">
        <f t="shared" si="12"/>
        <v>0</v>
      </c>
      <c r="AB27" s="8">
        <f t="shared" si="13"/>
        <v>0</v>
      </c>
      <c r="AC27" s="9"/>
    </row>
    <row r="28" spans="1:29" s="583" customFormat="1" ht="23.25" customHeight="1">
      <c r="A28" s="576" t="s">
        <v>39</v>
      </c>
      <c r="B28" s="577" t="s">
        <v>40</v>
      </c>
      <c r="C28" s="578" t="s">
        <v>41</v>
      </c>
      <c r="D28" s="579">
        <v>3.65</v>
      </c>
      <c r="E28" s="580">
        <v>27.384</v>
      </c>
      <c r="F28" s="579">
        <f t="shared" si="1"/>
        <v>0</v>
      </c>
      <c r="G28" s="579">
        <v>3.65</v>
      </c>
      <c r="H28" s="579">
        <v>3.65</v>
      </c>
      <c r="I28" s="579">
        <f t="shared" si="2"/>
        <v>0</v>
      </c>
      <c r="J28" s="579">
        <f t="shared" si="3"/>
        <v>0</v>
      </c>
      <c r="K28" s="579">
        <v>3.65</v>
      </c>
      <c r="L28" s="579">
        <f t="shared" si="4"/>
        <v>0</v>
      </c>
      <c r="M28" s="579">
        <v>0</v>
      </c>
      <c r="N28" s="579">
        <f t="shared" si="5"/>
        <v>0</v>
      </c>
      <c r="O28" s="579">
        <f t="shared" si="6"/>
        <v>0</v>
      </c>
      <c r="P28" s="581">
        <v>0</v>
      </c>
      <c r="Q28" s="579">
        <f t="shared" si="7"/>
        <v>0</v>
      </c>
      <c r="R28" s="579">
        <f t="shared" si="14"/>
        <v>3.65</v>
      </c>
      <c r="S28" s="579">
        <f t="shared" si="15"/>
        <v>3.65</v>
      </c>
      <c r="T28" s="579">
        <f t="shared" si="16"/>
        <v>100</v>
      </c>
      <c r="U28" s="579">
        <f t="shared" si="8"/>
        <v>0</v>
      </c>
      <c r="V28" s="579">
        <f t="shared" si="9"/>
        <v>0</v>
      </c>
      <c r="W28" s="579">
        <f t="shared" si="10"/>
        <v>0</v>
      </c>
      <c r="X28" s="579">
        <f t="shared" si="11"/>
        <v>0</v>
      </c>
      <c r="Y28" s="579">
        <f t="shared" si="17"/>
        <v>3.65</v>
      </c>
      <c r="Z28" s="579">
        <f t="shared" si="18"/>
        <v>100</v>
      </c>
      <c r="AA28" s="579">
        <f t="shared" si="12"/>
        <v>0</v>
      </c>
      <c r="AB28" s="579">
        <f t="shared" si="13"/>
        <v>0</v>
      </c>
      <c r="AC28" s="582"/>
    </row>
    <row r="29" spans="1:29" s="583" customFormat="1" ht="33.75" customHeight="1">
      <c r="A29" s="576" t="s">
        <v>42</v>
      </c>
      <c r="B29" s="577" t="s">
        <v>43</v>
      </c>
      <c r="C29" s="578" t="s">
        <v>44</v>
      </c>
      <c r="D29" s="579">
        <v>0.59699999999999998</v>
      </c>
      <c r="E29" s="580">
        <v>2.754</v>
      </c>
      <c r="F29" s="579">
        <f t="shared" si="1"/>
        <v>0</v>
      </c>
      <c r="G29" s="579">
        <v>0.59699999999999998</v>
      </c>
      <c r="H29" s="579">
        <v>0.59699999999999998</v>
      </c>
      <c r="I29" s="579">
        <f t="shared" si="2"/>
        <v>0</v>
      </c>
      <c r="J29" s="579">
        <f t="shared" si="3"/>
        <v>0</v>
      </c>
      <c r="K29" s="579">
        <v>0.59699999999999998</v>
      </c>
      <c r="L29" s="579">
        <f t="shared" si="4"/>
        <v>0</v>
      </c>
      <c r="M29" s="579">
        <v>0</v>
      </c>
      <c r="N29" s="579">
        <f t="shared" si="5"/>
        <v>0</v>
      </c>
      <c r="O29" s="579">
        <f t="shared" si="6"/>
        <v>0</v>
      </c>
      <c r="P29" s="581">
        <v>0</v>
      </c>
      <c r="Q29" s="579">
        <f t="shared" si="7"/>
        <v>0</v>
      </c>
      <c r="R29" s="579">
        <f t="shared" si="14"/>
        <v>0.59699999999999998</v>
      </c>
      <c r="S29" s="579">
        <f t="shared" si="15"/>
        <v>0.59699999999999998</v>
      </c>
      <c r="T29" s="579">
        <f t="shared" si="16"/>
        <v>100</v>
      </c>
      <c r="U29" s="579">
        <f t="shared" si="8"/>
        <v>0</v>
      </c>
      <c r="V29" s="579">
        <f t="shared" si="9"/>
        <v>0</v>
      </c>
      <c r="W29" s="579">
        <f t="shared" si="10"/>
        <v>0</v>
      </c>
      <c r="X29" s="579">
        <f t="shared" si="11"/>
        <v>0</v>
      </c>
      <c r="Y29" s="579">
        <f t="shared" si="17"/>
        <v>0.59699999999999998</v>
      </c>
      <c r="Z29" s="579">
        <f t="shared" si="18"/>
        <v>100</v>
      </c>
      <c r="AA29" s="579">
        <f t="shared" si="12"/>
        <v>0</v>
      </c>
      <c r="AB29" s="579">
        <f t="shared" si="13"/>
        <v>0</v>
      </c>
      <c r="AC29" s="582"/>
    </row>
    <row r="30" spans="1:29" ht="33.75" customHeight="1">
      <c r="A30" s="333" t="s">
        <v>45</v>
      </c>
      <c r="B30" s="331" t="s">
        <v>46</v>
      </c>
      <c r="C30" s="332" t="s">
        <v>25</v>
      </c>
      <c r="D30" s="8">
        <f>D31</f>
        <v>0.876</v>
      </c>
      <c r="E30" s="7">
        <f>E31</f>
        <v>4.7110000000000003</v>
      </c>
      <c r="F30" s="8">
        <f t="shared" si="1"/>
        <v>0</v>
      </c>
      <c r="G30" s="8">
        <f>G31</f>
        <v>0.876</v>
      </c>
      <c r="H30" s="8">
        <f>H31</f>
        <v>0.876</v>
      </c>
      <c r="I30" s="8">
        <f t="shared" si="2"/>
        <v>0</v>
      </c>
      <c r="J30" s="8">
        <f t="shared" si="3"/>
        <v>0</v>
      </c>
      <c r="K30" s="8">
        <f>K31</f>
        <v>0.876</v>
      </c>
      <c r="L30" s="8">
        <f t="shared" si="4"/>
        <v>0</v>
      </c>
      <c r="M30" s="8">
        <v>0</v>
      </c>
      <c r="N30" s="8">
        <f t="shared" si="5"/>
        <v>0</v>
      </c>
      <c r="O30" s="8">
        <f t="shared" si="6"/>
        <v>0</v>
      </c>
      <c r="P30" s="8">
        <v>0</v>
      </c>
      <c r="Q30" s="8">
        <f t="shared" si="7"/>
        <v>0</v>
      </c>
      <c r="R30" s="8">
        <f t="shared" si="14"/>
        <v>0.876</v>
      </c>
      <c r="S30" s="8">
        <f t="shared" si="15"/>
        <v>0.876</v>
      </c>
      <c r="T30" s="8">
        <f t="shared" si="16"/>
        <v>100</v>
      </c>
      <c r="U30" s="8">
        <f t="shared" si="8"/>
        <v>0</v>
      </c>
      <c r="V30" s="8">
        <f t="shared" si="9"/>
        <v>0</v>
      </c>
      <c r="W30" s="8">
        <f t="shared" si="10"/>
        <v>0</v>
      </c>
      <c r="X30" s="8">
        <f t="shared" si="11"/>
        <v>0</v>
      </c>
      <c r="Y30" s="8">
        <f t="shared" si="17"/>
        <v>0.876</v>
      </c>
      <c r="Z30" s="8">
        <f t="shared" si="18"/>
        <v>100</v>
      </c>
      <c r="AA30" s="8">
        <f t="shared" si="12"/>
        <v>0</v>
      </c>
      <c r="AB30" s="8">
        <f t="shared" si="13"/>
        <v>0</v>
      </c>
      <c r="AC30" s="9"/>
    </row>
    <row r="31" spans="1:29" s="729" customFormat="1" ht="23.25" customHeight="1">
      <c r="A31" s="733" t="s">
        <v>47</v>
      </c>
      <c r="B31" s="747" t="s">
        <v>48</v>
      </c>
      <c r="C31" s="734" t="s">
        <v>49</v>
      </c>
      <c r="D31" s="736">
        <v>0.876</v>
      </c>
      <c r="E31" s="899">
        <v>4.7110000000000003</v>
      </c>
      <c r="F31" s="736">
        <f t="shared" si="1"/>
        <v>0</v>
      </c>
      <c r="G31" s="736">
        <v>0.876</v>
      </c>
      <c r="H31" s="736">
        <v>0.876</v>
      </c>
      <c r="I31" s="736">
        <f t="shared" si="2"/>
        <v>0</v>
      </c>
      <c r="J31" s="736">
        <f t="shared" si="3"/>
        <v>0</v>
      </c>
      <c r="K31" s="736">
        <v>0.876</v>
      </c>
      <c r="L31" s="736">
        <f t="shared" si="4"/>
        <v>0</v>
      </c>
      <c r="M31" s="736">
        <v>0</v>
      </c>
      <c r="N31" s="736">
        <f t="shared" si="5"/>
        <v>0</v>
      </c>
      <c r="O31" s="736">
        <f t="shared" si="6"/>
        <v>0</v>
      </c>
      <c r="P31" s="900">
        <v>0</v>
      </c>
      <c r="Q31" s="736">
        <f t="shared" si="7"/>
        <v>0</v>
      </c>
      <c r="R31" s="736">
        <f t="shared" si="14"/>
        <v>0.876</v>
      </c>
      <c r="S31" s="736">
        <f t="shared" si="15"/>
        <v>0.876</v>
      </c>
      <c r="T31" s="736">
        <f t="shared" si="16"/>
        <v>100</v>
      </c>
      <c r="U31" s="736">
        <f t="shared" si="8"/>
        <v>0</v>
      </c>
      <c r="V31" s="736">
        <f t="shared" si="9"/>
        <v>0</v>
      </c>
      <c r="W31" s="736">
        <f t="shared" si="10"/>
        <v>0</v>
      </c>
      <c r="X31" s="736">
        <f t="shared" si="11"/>
        <v>0</v>
      </c>
      <c r="Y31" s="736">
        <f t="shared" si="17"/>
        <v>0.876</v>
      </c>
      <c r="Z31" s="736">
        <f t="shared" si="18"/>
        <v>100</v>
      </c>
      <c r="AA31" s="736">
        <f t="shared" si="12"/>
        <v>0</v>
      </c>
      <c r="AB31" s="736">
        <f t="shared" si="13"/>
        <v>0</v>
      </c>
      <c r="AC31" s="901"/>
    </row>
    <row r="32" spans="1:29" ht="30.75" customHeight="1">
      <c r="A32" s="337" t="s">
        <v>50</v>
      </c>
      <c r="B32" s="331" t="s">
        <v>51</v>
      </c>
      <c r="C32" s="332" t="s">
        <v>25</v>
      </c>
      <c r="D32" s="8">
        <f>D33</f>
        <v>0</v>
      </c>
      <c r="E32" s="7">
        <f>E33</f>
        <v>6.681</v>
      </c>
      <c r="F32" s="8">
        <f t="shared" si="1"/>
        <v>0</v>
      </c>
      <c r="G32" s="8">
        <f>G33</f>
        <v>0</v>
      </c>
      <c r="H32" s="8">
        <f>H33</f>
        <v>0</v>
      </c>
      <c r="I32" s="8">
        <f t="shared" si="2"/>
        <v>0</v>
      </c>
      <c r="J32" s="8">
        <f t="shared" si="3"/>
        <v>0</v>
      </c>
      <c r="K32" s="8">
        <f>K33</f>
        <v>0</v>
      </c>
      <c r="L32" s="8">
        <f t="shared" si="4"/>
        <v>0</v>
      </c>
      <c r="M32" s="8">
        <v>0</v>
      </c>
      <c r="N32" s="8">
        <f t="shared" si="5"/>
        <v>0</v>
      </c>
      <c r="O32" s="8">
        <f t="shared" si="6"/>
        <v>0</v>
      </c>
      <c r="P32" s="8">
        <v>0</v>
      </c>
      <c r="Q32" s="8">
        <f t="shared" si="7"/>
        <v>0</v>
      </c>
      <c r="R32" s="8">
        <f t="shared" si="14"/>
        <v>0</v>
      </c>
      <c r="S32" s="8">
        <f t="shared" si="15"/>
        <v>0</v>
      </c>
      <c r="T32" s="8" t="e">
        <f t="shared" si="16"/>
        <v>#DIV/0!</v>
      </c>
      <c r="U32" s="8">
        <f t="shared" si="8"/>
        <v>0</v>
      </c>
      <c r="V32" s="8">
        <f t="shared" si="9"/>
        <v>0</v>
      </c>
      <c r="W32" s="8">
        <f t="shared" si="10"/>
        <v>0</v>
      </c>
      <c r="X32" s="8">
        <f t="shared" si="11"/>
        <v>0</v>
      </c>
      <c r="Y32" s="8">
        <f t="shared" si="17"/>
        <v>0</v>
      </c>
      <c r="Z32" s="8" t="e">
        <f t="shared" si="18"/>
        <v>#DIV/0!</v>
      </c>
      <c r="AA32" s="8">
        <f t="shared" si="12"/>
        <v>0</v>
      </c>
      <c r="AB32" s="8">
        <f t="shared" si="13"/>
        <v>0</v>
      </c>
      <c r="AC32" s="9"/>
    </row>
    <row r="33" spans="1:29" s="583" customFormat="1" ht="23.25" customHeight="1">
      <c r="A33" s="584" t="s">
        <v>52</v>
      </c>
      <c r="B33" s="577" t="s">
        <v>53</v>
      </c>
      <c r="C33" s="578" t="s">
        <v>54</v>
      </c>
      <c r="D33" s="579">
        <v>0</v>
      </c>
      <c r="E33" s="580">
        <v>6.681</v>
      </c>
      <c r="F33" s="579">
        <f t="shared" si="1"/>
        <v>0</v>
      </c>
      <c r="G33" s="579">
        <v>0</v>
      </c>
      <c r="H33" s="579">
        <v>0</v>
      </c>
      <c r="I33" s="579">
        <f t="shared" si="2"/>
        <v>0</v>
      </c>
      <c r="J33" s="579">
        <f t="shared" si="3"/>
        <v>0</v>
      </c>
      <c r="K33" s="579">
        <v>0</v>
      </c>
      <c r="L33" s="579">
        <f t="shared" si="4"/>
        <v>0</v>
      </c>
      <c r="M33" s="579">
        <v>0</v>
      </c>
      <c r="N33" s="579">
        <f t="shared" si="5"/>
        <v>0</v>
      </c>
      <c r="O33" s="579">
        <f t="shared" si="6"/>
        <v>0</v>
      </c>
      <c r="P33" s="581">
        <v>0</v>
      </c>
      <c r="Q33" s="579">
        <f t="shared" si="7"/>
        <v>0</v>
      </c>
      <c r="R33" s="579">
        <f t="shared" si="14"/>
        <v>0</v>
      </c>
      <c r="S33" s="579">
        <f t="shared" si="15"/>
        <v>0</v>
      </c>
      <c r="T33" s="579" t="e">
        <f t="shared" si="16"/>
        <v>#DIV/0!</v>
      </c>
      <c r="U33" s="579">
        <f t="shared" si="8"/>
        <v>0</v>
      </c>
      <c r="V33" s="579">
        <f t="shared" si="9"/>
        <v>0</v>
      </c>
      <c r="W33" s="579">
        <f t="shared" si="10"/>
        <v>0</v>
      </c>
      <c r="X33" s="579">
        <f t="shared" si="11"/>
        <v>0</v>
      </c>
      <c r="Y33" s="579">
        <f t="shared" si="17"/>
        <v>0</v>
      </c>
      <c r="Z33" s="579" t="e">
        <f t="shared" si="18"/>
        <v>#DIV/0!</v>
      </c>
      <c r="AA33" s="579">
        <f t="shared" si="12"/>
        <v>0</v>
      </c>
      <c r="AB33" s="579">
        <f t="shared" si="13"/>
        <v>0</v>
      </c>
      <c r="AC33" s="582"/>
    </row>
    <row r="34" spans="1:29" ht="33" customHeight="1">
      <c r="A34" s="333" t="s">
        <v>55</v>
      </c>
      <c r="B34" s="331" t="s">
        <v>56</v>
      </c>
      <c r="C34" s="332" t="s">
        <v>25</v>
      </c>
      <c r="D34" s="8">
        <f t="shared" ref="D34:H35" si="19">D35</f>
        <v>0</v>
      </c>
      <c r="E34" s="8">
        <f t="shared" si="19"/>
        <v>0</v>
      </c>
      <c r="F34" s="8">
        <f t="shared" si="1"/>
        <v>0</v>
      </c>
      <c r="G34" s="8">
        <f t="shared" si="19"/>
        <v>0</v>
      </c>
      <c r="H34" s="8">
        <f t="shared" si="19"/>
        <v>0</v>
      </c>
      <c r="I34" s="8">
        <f t="shared" si="2"/>
        <v>0</v>
      </c>
      <c r="J34" s="8">
        <f t="shared" si="3"/>
        <v>0</v>
      </c>
      <c r="K34" s="8">
        <f t="shared" si="3"/>
        <v>0</v>
      </c>
      <c r="L34" s="8">
        <f t="shared" si="4"/>
        <v>0</v>
      </c>
      <c r="M34" s="8">
        <f>M35</f>
        <v>0</v>
      </c>
      <c r="N34" s="8">
        <f t="shared" si="5"/>
        <v>0</v>
      </c>
      <c r="O34" s="8">
        <f t="shared" si="6"/>
        <v>0</v>
      </c>
      <c r="P34" s="8">
        <f>P35</f>
        <v>0</v>
      </c>
      <c r="Q34" s="8">
        <f t="shared" si="7"/>
        <v>0</v>
      </c>
      <c r="R34" s="8">
        <f t="shared" si="14"/>
        <v>0</v>
      </c>
      <c r="S34" s="8">
        <f t="shared" si="15"/>
        <v>0</v>
      </c>
      <c r="T34" s="8" t="e">
        <f t="shared" si="16"/>
        <v>#DIV/0!</v>
      </c>
      <c r="U34" s="8">
        <f t="shared" si="8"/>
        <v>0</v>
      </c>
      <c r="V34" s="8">
        <f t="shared" si="9"/>
        <v>0</v>
      </c>
      <c r="W34" s="8">
        <f t="shared" si="10"/>
        <v>0</v>
      </c>
      <c r="X34" s="8">
        <f t="shared" si="11"/>
        <v>0</v>
      </c>
      <c r="Y34" s="8">
        <f t="shared" si="17"/>
        <v>0</v>
      </c>
      <c r="Z34" s="8" t="e">
        <f t="shared" si="18"/>
        <v>#DIV/0!</v>
      </c>
      <c r="AA34" s="8">
        <f t="shared" si="12"/>
        <v>0</v>
      </c>
      <c r="AB34" s="8">
        <f t="shared" si="13"/>
        <v>0</v>
      </c>
      <c r="AC34" s="9"/>
    </row>
    <row r="35" spans="1:29" ht="30.75" customHeight="1">
      <c r="A35" s="333" t="s">
        <v>57</v>
      </c>
      <c r="B35" s="331" t="s">
        <v>58</v>
      </c>
      <c r="C35" s="332" t="s">
        <v>25</v>
      </c>
      <c r="D35" s="8">
        <f t="shared" si="19"/>
        <v>0</v>
      </c>
      <c r="E35" s="8">
        <f t="shared" si="19"/>
        <v>0</v>
      </c>
      <c r="F35" s="8">
        <f t="shared" si="1"/>
        <v>0</v>
      </c>
      <c r="G35" s="8">
        <f t="shared" si="19"/>
        <v>0</v>
      </c>
      <c r="H35" s="8">
        <f t="shared" si="19"/>
        <v>0</v>
      </c>
      <c r="I35" s="8">
        <f t="shared" si="2"/>
        <v>0</v>
      </c>
      <c r="J35" s="8">
        <f t="shared" si="3"/>
        <v>0</v>
      </c>
      <c r="K35" s="8">
        <f t="shared" si="3"/>
        <v>0</v>
      </c>
      <c r="L35" s="8">
        <f t="shared" si="4"/>
        <v>0</v>
      </c>
      <c r="M35" s="8">
        <f>M36</f>
        <v>0</v>
      </c>
      <c r="N35" s="8">
        <f t="shared" si="5"/>
        <v>0</v>
      </c>
      <c r="O35" s="8">
        <f t="shared" si="6"/>
        <v>0</v>
      </c>
      <c r="P35" s="8">
        <f>P36</f>
        <v>0</v>
      </c>
      <c r="Q35" s="8">
        <f t="shared" si="7"/>
        <v>0</v>
      </c>
      <c r="R35" s="8">
        <f t="shared" si="14"/>
        <v>0</v>
      </c>
      <c r="S35" s="8">
        <f t="shared" si="15"/>
        <v>0</v>
      </c>
      <c r="T35" s="8" t="e">
        <f t="shared" si="16"/>
        <v>#DIV/0!</v>
      </c>
      <c r="U35" s="8">
        <f t="shared" si="8"/>
        <v>0</v>
      </c>
      <c r="V35" s="8">
        <f t="shared" si="9"/>
        <v>0</v>
      </c>
      <c r="W35" s="8">
        <f t="shared" si="10"/>
        <v>0</v>
      </c>
      <c r="X35" s="8">
        <f t="shared" si="11"/>
        <v>0</v>
      </c>
      <c r="Y35" s="8">
        <f t="shared" si="17"/>
        <v>0</v>
      </c>
      <c r="Z35" s="8" t="e">
        <f t="shared" si="18"/>
        <v>#DIV/0!</v>
      </c>
      <c r="AA35" s="8">
        <f t="shared" si="12"/>
        <v>0</v>
      </c>
      <c r="AB35" s="8">
        <f t="shared" si="13"/>
        <v>0</v>
      </c>
      <c r="AC35" s="9"/>
    </row>
    <row r="36" spans="1:29" s="583" customFormat="1" ht="35.25" customHeight="1">
      <c r="A36" s="584" t="s">
        <v>59</v>
      </c>
      <c r="B36" s="577" t="s">
        <v>60</v>
      </c>
      <c r="C36" s="578" t="s">
        <v>61</v>
      </c>
      <c r="D36" s="579">
        <v>0</v>
      </c>
      <c r="E36" s="579">
        <v>0</v>
      </c>
      <c r="F36" s="579">
        <f t="shared" si="1"/>
        <v>0</v>
      </c>
      <c r="G36" s="579">
        <v>0</v>
      </c>
      <c r="H36" s="579">
        <v>0</v>
      </c>
      <c r="I36" s="579">
        <f t="shared" si="2"/>
        <v>0</v>
      </c>
      <c r="J36" s="579">
        <f t="shared" si="3"/>
        <v>0</v>
      </c>
      <c r="K36" s="579">
        <v>0</v>
      </c>
      <c r="L36" s="579">
        <f t="shared" si="4"/>
        <v>0</v>
      </c>
      <c r="M36" s="579">
        <v>0</v>
      </c>
      <c r="N36" s="579">
        <f t="shared" si="5"/>
        <v>0</v>
      </c>
      <c r="O36" s="579">
        <f t="shared" si="6"/>
        <v>0</v>
      </c>
      <c r="P36" s="579">
        <v>0</v>
      </c>
      <c r="Q36" s="579">
        <f t="shared" si="7"/>
        <v>0</v>
      </c>
      <c r="R36" s="579">
        <f t="shared" si="14"/>
        <v>0</v>
      </c>
      <c r="S36" s="579">
        <f t="shared" si="15"/>
        <v>0</v>
      </c>
      <c r="T36" s="579" t="e">
        <f t="shared" si="16"/>
        <v>#DIV/0!</v>
      </c>
      <c r="U36" s="579">
        <f t="shared" si="8"/>
        <v>0</v>
      </c>
      <c r="V36" s="579">
        <f t="shared" si="9"/>
        <v>0</v>
      </c>
      <c r="W36" s="579">
        <f t="shared" si="10"/>
        <v>0</v>
      </c>
      <c r="X36" s="579">
        <f t="shared" si="11"/>
        <v>0</v>
      </c>
      <c r="Y36" s="579">
        <f t="shared" si="17"/>
        <v>0</v>
      </c>
      <c r="Z36" s="579" t="e">
        <f t="shared" si="18"/>
        <v>#DIV/0!</v>
      </c>
      <c r="AA36" s="579">
        <f t="shared" si="12"/>
        <v>0</v>
      </c>
      <c r="AB36" s="579">
        <f t="shared" si="13"/>
        <v>0</v>
      </c>
      <c r="AC36" s="582"/>
    </row>
    <row r="37" spans="1:29" ht="38.25" customHeight="1">
      <c r="A37" s="333" t="s">
        <v>62</v>
      </c>
      <c r="B37" s="331" t="s">
        <v>63</v>
      </c>
      <c r="C37" s="332" t="s">
        <v>25</v>
      </c>
      <c r="D37" s="8">
        <f>SUM(D38:D48)</f>
        <v>19.53</v>
      </c>
      <c r="E37" s="7">
        <f>SUM(E38:E48)</f>
        <v>70.998999999999995</v>
      </c>
      <c r="F37" s="8">
        <f t="shared" si="1"/>
        <v>0</v>
      </c>
      <c r="G37" s="8">
        <f>SUM(G38:G48)</f>
        <v>19.53</v>
      </c>
      <c r="H37" s="8">
        <f>SUM(H38:H48)</f>
        <v>19.53</v>
      </c>
      <c r="I37" s="8">
        <f t="shared" si="2"/>
        <v>0</v>
      </c>
      <c r="J37" s="8">
        <f t="shared" si="3"/>
        <v>0</v>
      </c>
      <c r="K37" s="8">
        <f>SUM(K38:K48)</f>
        <v>19.53</v>
      </c>
      <c r="L37" s="8">
        <f t="shared" si="4"/>
        <v>0</v>
      </c>
      <c r="M37" s="8">
        <v>0</v>
      </c>
      <c r="N37" s="8">
        <f t="shared" si="5"/>
        <v>0</v>
      </c>
      <c r="O37" s="8">
        <f t="shared" si="6"/>
        <v>0</v>
      </c>
      <c r="P37" s="8">
        <v>0</v>
      </c>
      <c r="Q37" s="8">
        <f t="shared" si="7"/>
        <v>0</v>
      </c>
      <c r="R37" s="8">
        <f t="shared" si="14"/>
        <v>19.53</v>
      </c>
      <c r="S37" s="8">
        <f t="shared" si="15"/>
        <v>19.53</v>
      </c>
      <c r="T37" s="8">
        <f t="shared" si="16"/>
        <v>100</v>
      </c>
      <c r="U37" s="8">
        <f t="shared" si="8"/>
        <v>0</v>
      </c>
      <c r="V37" s="8">
        <f t="shared" si="9"/>
        <v>0</v>
      </c>
      <c r="W37" s="8">
        <f t="shared" si="10"/>
        <v>0</v>
      </c>
      <c r="X37" s="8">
        <f t="shared" si="11"/>
        <v>0</v>
      </c>
      <c r="Y37" s="8">
        <f t="shared" si="17"/>
        <v>19.53</v>
      </c>
      <c r="Z37" s="8">
        <f t="shared" si="18"/>
        <v>100</v>
      </c>
      <c r="AA37" s="8">
        <f t="shared" si="12"/>
        <v>0</v>
      </c>
      <c r="AB37" s="8">
        <f t="shared" si="13"/>
        <v>0</v>
      </c>
      <c r="AC37" s="9"/>
    </row>
    <row r="38" spans="1:29" s="583" customFormat="1" ht="33.75" customHeight="1">
      <c r="A38" s="584" t="s">
        <v>64</v>
      </c>
      <c r="B38" s="585" t="s">
        <v>65</v>
      </c>
      <c r="C38" s="578" t="s">
        <v>66</v>
      </c>
      <c r="D38" s="579">
        <v>0</v>
      </c>
      <c r="E38" s="579">
        <v>0</v>
      </c>
      <c r="F38" s="579">
        <f t="shared" si="1"/>
        <v>0</v>
      </c>
      <c r="G38" s="579">
        <v>0</v>
      </c>
      <c r="H38" s="579">
        <v>0</v>
      </c>
      <c r="I38" s="579">
        <f t="shared" si="2"/>
        <v>0</v>
      </c>
      <c r="J38" s="579">
        <f t="shared" si="3"/>
        <v>0</v>
      </c>
      <c r="K38" s="579">
        <v>0</v>
      </c>
      <c r="L38" s="579">
        <f t="shared" si="4"/>
        <v>0</v>
      </c>
      <c r="M38" s="579">
        <f>P38</f>
        <v>0</v>
      </c>
      <c r="N38" s="579">
        <f t="shared" si="5"/>
        <v>0</v>
      </c>
      <c r="O38" s="579">
        <f t="shared" si="6"/>
        <v>0</v>
      </c>
      <c r="P38" s="579">
        <v>0</v>
      </c>
      <c r="Q38" s="579">
        <f t="shared" si="7"/>
        <v>0</v>
      </c>
      <c r="R38" s="579">
        <f t="shared" si="14"/>
        <v>0</v>
      </c>
      <c r="S38" s="579">
        <f t="shared" si="15"/>
        <v>0</v>
      </c>
      <c r="T38" s="579" t="e">
        <f t="shared" si="16"/>
        <v>#DIV/0!</v>
      </c>
      <c r="U38" s="579">
        <f t="shared" si="8"/>
        <v>0</v>
      </c>
      <c r="V38" s="579">
        <f t="shared" si="9"/>
        <v>0</v>
      </c>
      <c r="W38" s="579">
        <f t="shared" si="10"/>
        <v>0</v>
      </c>
      <c r="X38" s="579">
        <f t="shared" si="11"/>
        <v>0</v>
      </c>
      <c r="Y38" s="579">
        <f t="shared" si="17"/>
        <v>0</v>
      </c>
      <c r="Z38" s="579" t="e">
        <f t="shared" si="18"/>
        <v>#DIV/0!</v>
      </c>
      <c r="AA38" s="579">
        <f t="shared" si="12"/>
        <v>0</v>
      </c>
      <c r="AB38" s="579">
        <f t="shared" si="13"/>
        <v>0</v>
      </c>
      <c r="AC38" s="582"/>
    </row>
    <row r="39" spans="1:29" s="583" customFormat="1" ht="33.75" customHeight="1">
      <c r="A39" s="584" t="s">
        <v>67</v>
      </c>
      <c r="B39" s="585" t="s">
        <v>68</v>
      </c>
      <c r="C39" s="578" t="s">
        <v>69</v>
      </c>
      <c r="D39" s="579">
        <v>11.2</v>
      </c>
      <c r="E39" s="580">
        <v>15.148</v>
      </c>
      <c r="F39" s="579">
        <f t="shared" si="1"/>
        <v>0</v>
      </c>
      <c r="G39" s="579">
        <v>11.2</v>
      </c>
      <c r="H39" s="579">
        <v>11.2</v>
      </c>
      <c r="I39" s="579">
        <f t="shared" si="2"/>
        <v>0</v>
      </c>
      <c r="J39" s="579">
        <f t="shared" si="3"/>
        <v>0</v>
      </c>
      <c r="K39" s="579">
        <v>11.2</v>
      </c>
      <c r="L39" s="579">
        <f t="shared" si="4"/>
        <v>0</v>
      </c>
      <c r="M39" s="579">
        <v>0</v>
      </c>
      <c r="N39" s="579">
        <f t="shared" si="5"/>
        <v>0</v>
      </c>
      <c r="O39" s="579">
        <f t="shared" si="6"/>
        <v>0</v>
      </c>
      <c r="P39" s="581">
        <v>0</v>
      </c>
      <c r="Q39" s="579">
        <f t="shared" si="7"/>
        <v>0</v>
      </c>
      <c r="R39" s="579">
        <f t="shared" si="14"/>
        <v>11.2</v>
      </c>
      <c r="S39" s="579">
        <f t="shared" si="15"/>
        <v>11.2</v>
      </c>
      <c r="T39" s="579">
        <f t="shared" si="16"/>
        <v>100</v>
      </c>
      <c r="U39" s="579">
        <f t="shared" si="8"/>
        <v>0</v>
      </c>
      <c r="V39" s="579">
        <f t="shared" si="9"/>
        <v>0</v>
      </c>
      <c r="W39" s="579">
        <f t="shared" si="10"/>
        <v>0</v>
      </c>
      <c r="X39" s="579">
        <f t="shared" si="11"/>
        <v>0</v>
      </c>
      <c r="Y39" s="579">
        <f t="shared" si="17"/>
        <v>11.2</v>
      </c>
      <c r="Z39" s="579">
        <f t="shared" si="18"/>
        <v>100</v>
      </c>
      <c r="AA39" s="579">
        <f t="shared" si="12"/>
        <v>0</v>
      </c>
      <c r="AB39" s="579">
        <f t="shared" si="13"/>
        <v>0</v>
      </c>
      <c r="AC39" s="582"/>
    </row>
    <row r="40" spans="1:29" s="583" customFormat="1" ht="33.75" customHeight="1">
      <c r="A40" s="584" t="s">
        <v>70</v>
      </c>
      <c r="B40" s="585" t="s">
        <v>71</v>
      </c>
      <c r="C40" s="578" t="s">
        <v>72</v>
      </c>
      <c r="D40" s="579">
        <v>0</v>
      </c>
      <c r="E40" s="580">
        <v>0</v>
      </c>
      <c r="F40" s="579">
        <f t="shared" si="1"/>
        <v>0</v>
      </c>
      <c r="G40" s="579">
        <v>0</v>
      </c>
      <c r="H40" s="579">
        <v>0</v>
      </c>
      <c r="I40" s="579">
        <f t="shared" si="2"/>
        <v>0</v>
      </c>
      <c r="J40" s="579">
        <f t="shared" si="3"/>
        <v>0</v>
      </c>
      <c r="K40" s="579">
        <v>0</v>
      </c>
      <c r="L40" s="579">
        <f t="shared" si="4"/>
        <v>0</v>
      </c>
      <c r="M40" s="579">
        <v>0</v>
      </c>
      <c r="N40" s="579">
        <f t="shared" si="5"/>
        <v>0</v>
      </c>
      <c r="O40" s="579">
        <f t="shared" si="6"/>
        <v>0</v>
      </c>
      <c r="P40" s="581">
        <v>0</v>
      </c>
      <c r="Q40" s="579">
        <f t="shared" si="7"/>
        <v>0</v>
      </c>
      <c r="R40" s="579">
        <f t="shared" si="14"/>
        <v>0</v>
      </c>
      <c r="S40" s="579">
        <f t="shared" si="15"/>
        <v>0</v>
      </c>
      <c r="T40" s="579" t="e">
        <f t="shared" si="16"/>
        <v>#DIV/0!</v>
      </c>
      <c r="U40" s="579">
        <f t="shared" si="8"/>
        <v>0</v>
      </c>
      <c r="V40" s="579">
        <f t="shared" si="9"/>
        <v>0</v>
      </c>
      <c r="W40" s="579">
        <f t="shared" si="10"/>
        <v>0</v>
      </c>
      <c r="X40" s="579">
        <f t="shared" si="11"/>
        <v>0</v>
      </c>
      <c r="Y40" s="579">
        <f t="shared" si="17"/>
        <v>0</v>
      </c>
      <c r="Z40" s="579" t="e">
        <f t="shared" si="18"/>
        <v>#DIV/0!</v>
      </c>
      <c r="AA40" s="579">
        <f t="shared" si="12"/>
        <v>0</v>
      </c>
      <c r="AB40" s="579">
        <f t="shared" si="13"/>
        <v>0</v>
      </c>
      <c r="AC40" s="582"/>
    </row>
    <row r="41" spans="1:29" s="583" customFormat="1" ht="33.75" customHeight="1">
      <c r="A41" s="584" t="s">
        <v>73</v>
      </c>
      <c r="B41" s="585" t="s">
        <v>74</v>
      </c>
      <c r="C41" s="578" t="s">
        <v>75</v>
      </c>
      <c r="D41" s="579">
        <v>0</v>
      </c>
      <c r="E41" s="579">
        <v>0</v>
      </c>
      <c r="F41" s="579">
        <f t="shared" si="1"/>
        <v>0</v>
      </c>
      <c r="G41" s="579">
        <v>0</v>
      </c>
      <c r="H41" s="579">
        <v>0</v>
      </c>
      <c r="I41" s="579">
        <f t="shared" si="2"/>
        <v>0</v>
      </c>
      <c r="J41" s="579">
        <f t="shared" si="3"/>
        <v>0</v>
      </c>
      <c r="K41" s="579">
        <v>0</v>
      </c>
      <c r="L41" s="579">
        <f t="shared" si="4"/>
        <v>0</v>
      </c>
      <c r="M41" s="579">
        <v>0</v>
      </c>
      <c r="N41" s="579">
        <f t="shared" si="5"/>
        <v>0</v>
      </c>
      <c r="O41" s="579">
        <f t="shared" si="6"/>
        <v>0</v>
      </c>
      <c r="P41" s="579">
        <v>0</v>
      </c>
      <c r="Q41" s="579">
        <f t="shared" si="7"/>
        <v>0</v>
      </c>
      <c r="R41" s="579">
        <f t="shared" si="14"/>
        <v>0</v>
      </c>
      <c r="S41" s="579">
        <f t="shared" si="15"/>
        <v>0</v>
      </c>
      <c r="T41" s="579" t="e">
        <f t="shared" si="16"/>
        <v>#DIV/0!</v>
      </c>
      <c r="U41" s="579">
        <f t="shared" si="8"/>
        <v>0</v>
      </c>
      <c r="V41" s="579">
        <f t="shared" si="9"/>
        <v>0</v>
      </c>
      <c r="W41" s="579">
        <f t="shared" si="10"/>
        <v>0</v>
      </c>
      <c r="X41" s="579">
        <f t="shared" si="11"/>
        <v>0</v>
      </c>
      <c r="Y41" s="579">
        <f t="shared" si="17"/>
        <v>0</v>
      </c>
      <c r="Z41" s="579" t="e">
        <f t="shared" si="18"/>
        <v>#DIV/0!</v>
      </c>
      <c r="AA41" s="579">
        <f t="shared" si="12"/>
        <v>0</v>
      </c>
      <c r="AB41" s="579">
        <f t="shared" si="13"/>
        <v>0</v>
      </c>
      <c r="AC41" s="582"/>
    </row>
    <row r="42" spans="1:29" s="583" customFormat="1" ht="39" customHeight="1">
      <c r="A42" s="584" t="s">
        <v>76</v>
      </c>
      <c r="B42" s="585" t="s">
        <v>77</v>
      </c>
      <c r="C42" s="578" t="s">
        <v>78</v>
      </c>
      <c r="D42" s="579">
        <v>0</v>
      </c>
      <c r="E42" s="580">
        <v>0</v>
      </c>
      <c r="F42" s="579">
        <f t="shared" si="1"/>
        <v>0</v>
      </c>
      <c r="G42" s="579">
        <v>0</v>
      </c>
      <c r="H42" s="579">
        <v>0</v>
      </c>
      <c r="I42" s="579">
        <f t="shared" si="2"/>
        <v>0</v>
      </c>
      <c r="J42" s="579">
        <f t="shared" si="3"/>
        <v>0</v>
      </c>
      <c r="K42" s="579">
        <v>0</v>
      </c>
      <c r="L42" s="579">
        <f t="shared" si="4"/>
        <v>0</v>
      </c>
      <c r="M42" s="579">
        <v>0</v>
      </c>
      <c r="N42" s="579">
        <f t="shared" si="5"/>
        <v>0</v>
      </c>
      <c r="O42" s="579">
        <f t="shared" si="6"/>
        <v>0</v>
      </c>
      <c r="P42" s="581">
        <v>0</v>
      </c>
      <c r="Q42" s="579">
        <f t="shared" si="7"/>
        <v>0</v>
      </c>
      <c r="R42" s="579">
        <f t="shared" si="14"/>
        <v>0</v>
      </c>
      <c r="S42" s="579">
        <f t="shared" si="15"/>
        <v>0</v>
      </c>
      <c r="T42" s="579" t="e">
        <f t="shared" si="16"/>
        <v>#DIV/0!</v>
      </c>
      <c r="U42" s="579">
        <f t="shared" si="8"/>
        <v>0</v>
      </c>
      <c r="V42" s="579">
        <f t="shared" si="9"/>
        <v>0</v>
      </c>
      <c r="W42" s="579">
        <f t="shared" si="10"/>
        <v>0</v>
      </c>
      <c r="X42" s="579">
        <f t="shared" si="11"/>
        <v>0</v>
      </c>
      <c r="Y42" s="579">
        <f t="shared" si="17"/>
        <v>0</v>
      </c>
      <c r="Z42" s="579" t="e">
        <f t="shared" si="18"/>
        <v>#DIV/0!</v>
      </c>
      <c r="AA42" s="579">
        <f t="shared" si="12"/>
        <v>0</v>
      </c>
      <c r="AB42" s="579">
        <f t="shared" si="13"/>
        <v>0</v>
      </c>
      <c r="AC42" s="582"/>
    </row>
    <row r="43" spans="1:29" s="583" customFormat="1" ht="23.25" customHeight="1">
      <c r="A43" s="584" t="s">
        <v>79</v>
      </c>
      <c r="B43" s="585" t="s">
        <v>80</v>
      </c>
      <c r="C43" s="578" t="s">
        <v>81</v>
      </c>
      <c r="D43" s="579">
        <v>0</v>
      </c>
      <c r="E43" s="579">
        <v>0</v>
      </c>
      <c r="F43" s="579">
        <f t="shared" si="1"/>
        <v>0</v>
      </c>
      <c r="G43" s="579">
        <v>0</v>
      </c>
      <c r="H43" s="579">
        <v>0</v>
      </c>
      <c r="I43" s="579">
        <f t="shared" si="2"/>
        <v>0</v>
      </c>
      <c r="J43" s="579">
        <f t="shared" si="3"/>
        <v>0</v>
      </c>
      <c r="K43" s="579">
        <v>0</v>
      </c>
      <c r="L43" s="579">
        <f t="shared" si="4"/>
        <v>0</v>
      </c>
      <c r="M43" s="579">
        <f t="shared" ref="M43:M48" si="20">P43</f>
        <v>0</v>
      </c>
      <c r="N43" s="579">
        <f t="shared" si="5"/>
        <v>0</v>
      </c>
      <c r="O43" s="579">
        <f t="shared" si="6"/>
        <v>0</v>
      </c>
      <c r="P43" s="579">
        <v>0</v>
      </c>
      <c r="Q43" s="579">
        <f t="shared" si="7"/>
        <v>0</v>
      </c>
      <c r="R43" s="579">
        <f t="shared" si="14"/>
        <v>0</v>
      </c>
      <c r="S43" s="579">
        <f t="shared" si="15"/>
        <v>0</v>
      </c>
      <c r="T43" s="579" t="e">
        <f t="shared" si="16"/>
        <v>#DIV/0!</v>
      </c>
      <c r="U43" s="579">
        <f t="shared" si="8"/>
        <v>0</v>
      </c>
      <c r="V43" s="579">
        <f t="shared" si="9"/>
        <v>0</v>
      </c>
      <c r="W43" s="579">
        <f t="shared" si="10"/>
        <v>0</v>
      </c>
      <c r="X43" s="579">
        <f t="shared" si="11"/>
        <v>0</v>
      </c>
      <c r="Y43" s="579">
        <f t="shared" si="17"/>
        <v>0</v>
      </c>
      <c r="Z43" s="579" t="e">
        <f t="shared" si="18"/>
        <v>#DIV/0!</v>
      </c>
      <c r="AA43" s="579">
        <f t="shared" si="12"/>
        <v>0</v>
      </c>
      <c r="AB43" s="579">
        <f t="shared" si="13"/>
        <v>0</v>
      </c>
      <c r="AC43" s="582"/>
    </row>
    <row r="44" spans="1:29" s="729" customFormat="1" ht="30" customHeight="1">
      <c r="A44" s="733" t="s">
        <v>82</v>
      </c>
      <c r="B44" s="746" t="s">
        <v>83</v>
      </c>
      <c r="C44" s="734" t="s">
        <v>84</v>
      </c>
      <c r="D44" s="736">
        <v>7.62</v>
      </c>
      <c r="E44" s="899">
        <v>36.366</v>
      </c>
      <c r="F44" s="736">
        <f t="shared" si="1"/>
        <v>0</v>
      </c>
      <c r="G44" s="736">
        <v>7.62</v>
      </c>
      <c r="H44" s="736">
        <v>7.62</v>
      </c>
      <c r="I44" s="736">
        <f t="shared" si="2"/>
        <v>0</v>
      </c>
      <c r="J44" s="736">
        <f t="shared" si="3"/>
        <v>0</v>
      </c>
      <c r="K44" s="736">
        <v>7.62</v>
      </c>
      <c r="L44" s="736">
        <f t="shared" si="4"/>
        <v>0</v>
      </c>
      <c r="M44" s="736">
        <v>0</v>
      </c>
      <c r="N44" s="736">
        <f t="shared" si="5"/>
        <v>0</v>
      </c>
      <c r="O44" s="736">
        <f t="shared" si="6"/>
        <v>0</v>
      </c>
      <c r="P44" s="900">
        <v>0</v>
      </c>
      <c r="Q44" s="736">
        <f t="shared" si="7"/>
        <v>0</v>
      </c>
      <c r="R44" s="736">
        <f t="shared" si="14"/>
        <v>7.62</v>
      </c>
      <c r="S44" s="736">
        <f t="shared" si="15"/>
        <v>7.62</v>
      </c>
      <c r="T44" s="736">
        <f t="shared" si="16"/>
        <v>100</v>
      </c>
      <c r="U44" s="736">
        <f t="shared" si="8"/>
        <v>0</v>
      </c>
      <c r="V44" s="736">
        <f t="shared" si="9"/>
        <v>0</v>
      </c>
      <c r="W44" s="736">
        <f t="shared" si="10"/>
        <v>0</v>
      </c>
      <c r="X44" s="736">
        <f t="shared" si="11"/>
        <v>0</v>
      </c>
      <c r="Y44" s="736">
        <f t="shared" si="17"/>
        <v>7.62</v>
      </c>
      <c r="Z44" s="736">
        <f t="shared" si="18"/>
        <v>100</v>
      </c>
      <c r="AA44" s="736">
        <f t="shared" si="12"/>
        <v>0</v>
      </c>
      <c r="AB44" s="736">
        <f t="shared" si="13"/>
        <v>0</v>
      </c>
      <c r="AC44" s="901"/>
    </row>
    <row r="45" spans="1:29" s="583" customFormat="1" ht="38.25" customHeight="1">
      <c r="A45" s="584" t="s">
        <v>85</v>
      </c>
      <c r="B45" s="586" t="s">
        <v>86</v>
      </c>
      <c r="C45" s="578" t="s">
        <v>87</v>
      </c>
      <c r="D45" s="579">
        <v>0</v>
      </c>
      <c r="E45" s="579">
        <v>0</v>
      </c>
      <c r="F45" s="579">
        <f t="shared" si="1"/>
        <v>0</v>
      </c>
      <c r="G45" s="579">
        <v>0</v>
      </c>
      <c r="H45" s="579">
        <v>0</v>
      </c>
      <c r="I45" s="579">
        <f t="shared" si="2"/>
        <v>0</v>
      </c>
      <c r="J45" s="579">
        <f t="shared" si="3"/>
        <v>0</v>
      </c>
      <c r="K45" s="579">
        <v>0</v>
      </c>
      <c r="L45" s="579">
        <f t="shared" si="4"/>
        <v>0</v>
      </c>
      <c r="M45" s="579">
        <f t="shared" si="20"/>
        <v>0</v>
      </c>
      <c r="N45" s="579">
        <f t="shared" si="5"/>
        <v>0</v>
      </c>
      <c r="O45" s="579">
        <f t="shared" si="6"/>
        <v>0</v>
      </c>
      <c r="P45" s="579">
        <v>0</v>
      </c>
      <c r="Q45" s="579">
        <f t="shared" si="7"/>
        <v>0</v>
      </c>
      <c r="R45" s="579">
        <f t="shared" si="14"/>
        <v>0</v>
      </c>
      <c r="S45" s="579">
        <f t="shared" si="15"/>
        <v>0</v>
      </c>
      <c r="T45" s="579" t="e">
        <f t="shared" si="16"/>
        <v>#DIV/0!</v>
      </c>
      <c r="U45" s="579">
        <f t="shared" si="8"/>
        <v>0</v>
      </c>
      <c r="V45" s="579">
        <f t="shared" si="9"/>
        <v>0</v>
      </c>
      <c r="W45" s="579">
        <f t="shared" si="10"/>
        <v>0</v>
      </c>
      <c r="X45" s="579">
        <f t="shared" si="11"/>
        <v>0</v>
      </c>
      <c r="Y45" s="579">
        <f t="shared" si="17"/>
        <v>0</v>
      </c>
      <c r="Z45" s="579" t="e">
        <f t="shared" si="18"/>
        <v>#DIV/0!</v>
      </c>
      <c r="AA45" s="579">
        <f t="shared" si="12"/>
        <v>0</v>
      </c>
      <c r="AB45" s="579">
        <f t="shared" si="13"/>
        <v>0</v>
      </c>
      <c r="AC45" s="582"/>
    </row>
    <row r="46" spans="1:29" s="583" customFormat="1" ht="33" customHeight="1">
      <c r="A46" s="584" t="s">
        <v>88</v>
      </c>
      <c r="B46" s="586" t="s">
        <v>89</v>
      </c>
      <c r="C46" s="578" t="s">
        <v>90</v>
      </c>
      <c r="D46" s="579">
        <v>0</v>
      </c>
      <c r="E46" s="580">
        <v>0</v>
      </c>
      <c r="F46" s="579">
        <f t="shared" si="1"/>
        <v>0</v>
      </c>
      <c r="G46" s="579">
        <v>0</v>
      </c>
      <c r="H46" s="579">
        <v>0</v>
      </c>
      <c r="I46" s="579">
        <f t="shared" si="2"/>
        <v>0</v>
      </c>
      <c r="J46" s="579">
        <f t="shared" si="3"/>
        <v>0</v>
      </c>
      <c r="K46" s="579">
        <v>0</v>
      </c>
      <c r="L46" s="579">
        <f t="shared" si="4"/>
        <v>0</v>
      </c>
      <c r="M46" s="579">
        <v>0</v>
      </c>
      <c r="N46" s="579">
        <f t="shared" si="5"/>
        <v>0</v>
      </c>
      <c r="O46" s="579">
        <f t="shared" si="6"/>
        <v>0</v>
      </c>
      <c r="P46" s="581">
        <v>0</v>
      </c>
      <c r="Q46" s="579">
        <f t="shared" si="7"/>
        <v>0</v>
      </c>
      <c r="R46" s="579">
        <f t="shared" si="14"/>
        <v>0</v>
      </c>
      <c r="S46" s="579">
        <f t="shared" si="15"/>
        <v>0</v>
      </c>
      <c r="T46" s="579" t="e">
        <f t="shared" si="16"/>
        <v>#DIV/0!</v>
      </c>
      <c r="U46" s="579">
        <f t="shared" si="8"/>
        <v>0</v>
      </c>
      <c r="V46" s="579">
        <f t="shared" si="9"/>
        <v>0</v>
      </c>
      <c r="W46" s="579">
        <f t="shared" si="10"/>
        <v>0</v>
      </c>
      <c r="X46" s="579">
        <f t="shared" si="11"/>
        <v>0</v>
      </c>
      <c r="Y46" s="579">
        <f t="shared" si="17"/>
        <v>0</v>
      </c>
      <c r="Z46" s="579" t="e">
        <f t="shared" si="18"/>
        <v>#DIV/0!</v>
      </c>
      <c r="AA46" s="579">
        <f t="shared" si="12"/>
        <v>0</v>
      </c>
      <c r="AB46" s="579">
        <f t="shared" si="13"/>
        <v>0</v>
      </c>
      <c r="AC46" s="582"/>
    </row>
    <row r="47" spans="1:29" s="583" customFormat="1" ht="36" customHeight="1">
      <c r="A47" s="584" t="s">
        <v>91</v>
      </c>
      <c r="B47" s="585" t="s">
        <v>92</v>
      </c>
      <c r="C47" s="578" t="s">
        <v>93</v>
      </c>
      <c r="D47" s="579">
        <v>0.71</v>
      </c>
      <c r="E47" s="579">
        <v>19.484999999999999</v>
      </c>
      <c r="F47" s="579">
        <f t="shared" si="1"/>
        <v>0</v>
      </c>
      <c r="G47" s="579">
        <v>0.71</v>
      </c>
      <c r="H47" s="579">
        <v>0.71</v>
      </c>
      <c r="I47" s="579">
        <f t="shared" si="2"/>
        <v>0</v>
      </c>
      <c r="J47" s="579">
        <f t="shared" si="3"/>
        <v>0</v>
      </c>
      <c r="K47" s="579">
        <v>0.71</v>
      </c>
      <c r="L47" s="579">
        <f t="shared" si="4"/>
        <v>0</v>
      </c>
      <c r="M47" s="579">
        <f t="shared" si="20"/>
        <v>0</v>
      </c>
      <c r="N47" s="579">
        <f t="shared" si="5"/>
        <v>0</v>
      </c>
      <c r="O47" s="579">
        <f t="shared" si="6"/>
        <v>0</v>
      </c>
      <c r="P47" s="579">
        <v>0</v>
      </c>
      <c r="Q47" s="579">
        <f t="shared" si="7"/>
        <v>0</v>
      </c>
      <c r="R47" s="579">
        <f t="shared" si="14"/>
        <v>0.71</v>
      </c>
      <c r="S47" s="579">
        <f t="shared" si="15"/>
        <v>0.71</v>
      </c>
      <c r="T47" s="579">
        <f t="shared" si="16"/>
        <v>100</v>
      </c>
      <c r="U47" s="579">
        <f t="shared" si="8"/>
        <v>0</v>
      </c>
      <c r="V47" s="579">
        <f t="shared" si="9"/>
        <v>0</v>
      </c>
      <c r="W47" s="579">
        <f t="shared" si="10"/>
        <v>0</v>
      </c>
      <c r="X47" s="579">
        <f t="shared" si="11"/>
        <v>0</v>
      </c>
      <c r="Y47" s="579">
        <f t="shared" si="17"/>
        <v>0.71</v>
      </c>
      <c r="Z47" s="579">
        <f t="shared" si="18"/>
        <v>100</v>
      </c>
      <c r="AA47" s="579">
        <f t="shared" si="12"/>
        <v>0</v>
      </c>
      <c r="AB47" s="579">
        <f t="shared" si="13"/>
        <v>0</v>
      </c>
      <c r="AC47" s="582"/>
    </row>
    <row r="48" spans="1:29" s="583" customFormat="1" ht="35.25" customHeight="1">
      <c r="A48" s="584" t="s">
        <v>94</v>
      </c>
      <c r="B48" s="585" t="s">
        <v>95</v>
      </c>
      <c r="C48" s="578" t="s">
        <v>96</v>
      </c>
      <c r="D48" s="579">
        <v>0</v>
      </c>
      <c r="E48" s="579">
        <v>0</v>
      </c>
      <c r="F48" s="579">
        <f>F49</f>
        <v>0</v>
      </c>
      <c r="G48" s="579">
        <v>0</v>
      </c>
      <c r="H48" s="579">
        <v>0</v>
      </c>
      <c r="I48" s="579">
        <f>I49</f>
        <v>0</v>
      </c>
      <c r="J48" s="579">
        <f>J49</f>
        <v>0</v>
      </c>
      <c r="K48" s="579">
        <v>0</v>
      </c>
      <c r="L48" s="579">
        <f>L49</f>
        <v>0</v>
      </c>
      <c r="M48" s="579">
        <f t="shared" si="20"/>
        <v>0</v>
      </c>
      <c r="N48" s="579">
        <f>N49</f>
        <v>0</v>
      </c>
      <c r="O48" s="579">
        <f>O49</f>
        <v>0</v>
      </c>
      <c r="P48" s="579">
        <v>0</v>
      </c>
      <c r="Q48" s="579">
        <f>Q49</f>
        <v>0</v>
      </c>
      <c r="R48" s="579">
        <f t="shared" si="14"/>
        <v>0</v>
      </c>
      <c r="S48" s="579">
        <f t="shared" si="15"/>
        <v>0</v>
      </c>
      <c r="T48" s="579" t="e">
        <f t="shared" si="16"/>
        <v>#DIV/0!</v>
      </c>
      <c r="U48" s="579">
        <f>U49</f>
        <v>0</v>
      </c>
      <c r="V48" s="579">
        <f>V49</f>
        <v>0</v>
      </c>
      <c r="W48" s="579">
        <f>W49</f>
        <v>0</v>
      </c>
      <c r="X48" s="579">
        <f>X49</f>
        <v>0</v>
      </c>
      <c r="Y48" s="579">
        <f t="shared" si="17"/>
        <v>0</v>
      </c>
      <c r="Z48" s="579" t="e">
        <f t="shared" si="18"/>
        <v>#DIV/0!</v>
      </c>
      <c r="AA48" s="579">
        <f>AA49</f>
        <v>0</v>
      </c>
      <c r="AB48" s="579">
        <f>AB49</f>
        <v>0</v>
      </c>
      <c r="AC48" s="582"/>
    </row>
    <row r="49" spans="1:29" ht="23.25" customHeight="1">
      <c r="A49" s="333" t="s">
        <v>97</v>
      </c>
      <c r="B49" s="331" t="s">
        <v>98</v>
      </c>
      <c r="C49" s="332" t="s">
        <v>25</v>
      </c>
      <c r="D49" s="8">
        <f>SUM(D50:D59)</f>
        <v>1.9049999999999998</v>
      </c>
      <c r="E49" s="8">
        <f>SUM(E50:E59)</f>
        <v>4.1909999999999998</v>
      </c>
      <c r="F49" s="8">
        <f t="shared" si="1"/>
        <v>0</v>
      </c>
      <c r="G49" s="8">
        <f>SUM(G50:G59)</f>
        <v>1.9049999999999998</v>
      </c>
      <c r="H49" s="8">
        <f>SUM(H50:H59)</f>
        <v>1.9049999999999998</v>
      </c>
      <c r="I49" s="8">
        <f t="shared" ref="I49:I58" si="21">I50</f>
        <v>0</v>
      </c>
      <c r="J49" s="8">
        <f t="shared" ref="J49:J58" si="22">J50</f>
        <v>0</v>
      </c>
      <c r="K49" s="8">
        <f>SUM(K50:K59)</f>
        <v>1.9049999999999998</v>
      </c>
      <c r="L49" s="8">
        <f t="shared" ref="L49:L58" si="23">L50</f>
        <v>0</v>
      </c>
      <c r="M49" s="8">
        <f>SUM(M50:M59)</f>
        <v>0</v>
      </c>
      <c r="N49" s="8">
        <f t="shared" ref="N49:N58" si="24">N50</f>
        <v>0</v>
      </c>
      <c r="O49" s="8">
        <f t="shared" ref="O49:O58" si="25">O50</f>
        <v>0</v>
      </c>
      <c r="P49" s="8">
        <v>0</v>
      </c>
      <c r="Q49" s="8">
        <f t="shared" ref="Q49:Q58" si="26">Q50</f>
        <v>0</v>
      </c>
      <c r="R49" s="8">
        <f t="shared" si="14"/>
        <v>1.9049999999999998</v>
      </c>
      <c r="S49" s="8">
        <f t="shared" si="15"/>
        <v>1.9049999999999998</v>
      </c>
      <c r="T49" s="8">
        <f t="shared" si="16"/>
        <v>100</v>
      </c>
      <c r="U49" s="8">
        <f t="shared" ref="U49:U58" si="27">U50</f>
        <v>0</v>
      </c>
      <c r="V49" s="8">
        <f t="shared" ref="V49:V58" si="28">V50</f>
        <v>0</v>
      </c>
      <c r="W49" s="8">
        <f t="shared" ref="W49:W58" si="29">W50</f>
        <v>0</v>
      </c>
      <c r="X49" s="8">
        <f t="shared" ref="X49:X58" si="30">X50</f>
        <v>0</v>
      </c>
      <c r="Y49" s="8">
        <f t="shared" si="17"/>
        <v>1.9049999999999998</v>
      </c>
      <c r="Z49" s="8">
        <f t="shared" si="18"/>
        <v>100</v>
      </c>
      <c r="AA49" s="8">
        <f t="shared" ref="AA49:AA58" si="31">AA50</f>
        <v>0</v>
      </c>
      <c r="AB49" s="8">
        <f t="shared" ref="AB49:AB58" si="32">AB50</f>
        <v>0</v>
      </c>
      <c r="AC49" s="9"/>
    </row>
    <row r="50" spans="1:29" s="583" customFormat="1" ht="41.25" customHeight="1">
      <c r="A50" s="587" t="s">
        <v>99</v>
      </c>
      <c r="B50" s="588" t="s">
        <v>100</v>
      </c>
      <c r="C50" s="589" t="s">
        <v>101</v>
      </c>
      <c r="D50" s="579">
        <v>0</v>
      </c>
      <c r="E50" s="579">
        <v>0</v>
      </c>
      <c r="F50" s="579">
        <f t="shared" si="1"/>
        <v>0</v>
      </c>
      <c r="G50" s="579">
        <v>0</v>
      </c>
      <c r="H50" s="579">
        <v>0</v>
      </c>
      <c r="I50" s="579">
        <f t="shared" si="21"/>
        <v>0</v>
      </c>
      <c r="J50" s="579">
        <f t="shared" si="22"/>
        <v>0</v>
      </c>
      <c r="K50" s="579">
        <v>0</v>
      </c>
      <c r="L50" s="579">
        <f t="shared" si="23"/>
        <v>0</v>
      </c>
      <c r="M50" s="579">
        <v>0</v>
      </c>
      <c r="N50" s="579">
        <f t="shared" si="24"/>
        <v>0</v>
      </c>
      <c r="O50" s="579">
        <f t="shared" si="25"/>
        <v>0</v>
      </c>
      <c r="P50" s="581">
        <v>0</v>
      </c>
      <c r="Q50" s="579">
        <f t="shared" si="26"/>
        <v>0</v>
      </c>
      <c r="R50" s="579">
        <f t="shared" si="14"/>
        <v>0</v>
      </c>
      <c r="S50" s="579">
        <f t="shared" si="15"/>
        <v>0</v>
      </c>
      <c r="T50" s="579" t="e">
        <f t="shared" si="16"/>
        <v>#DIV/0!</v>
      </c>
      <c r="U50" s="579">
        <f t="shared" si="27"/>
        <v>0</v>
      </c>
      <c r="V50" s="579">
        <f t="shared" si="28"/>
        <v>0</v>
      </c>
      <c r="W50" s="579">
        <f t="shared" si="29"/>
        <v>0</v>
      </c>
      <c r="X50" s="579">
        <f t="shared" si="30"/>
        <v>0</v>
      </c>
      <c r="Y50" s="579">
        <f t="shared" si="17"/>
        <v>0</v>
      </c>
      <c r="Z50" s="579" t="e">
        <f t="shared" si="18"/>
        <v>#DIV/0!</v>
      </c>
      <c r="AA50" s="579">
        <f t="shared" si="31"/>
        <v>0</v>
      </c>
      <c r="AB50" s="579">
        <f t="shared" si="32"/>
        <v>0</v>
      </c>
      <c r="AC50" s="582"/>
    </row>
    <row r="51" spans="1:29" s="729" customFormat="1" ht="33" customHeight="1">
      <c r="A51" s="733" t="s">
        <v>102</v>
      </c>
      <c r="B51" s="723" t="s">
        <v>103</v>
      </c>
      <c r="C51" s="734" t="s">
        <v>104</v>
      </c>
      <c r="D51" s="736">
        <v>0.96</v>
      </c>
      <c r="E51" s="736">
        <v>0.96</v>
      </c>
      <c r="F51" s="736">
        <f t="shared" si="1"/>
        <v>0</v>
      </c>
      <c r="G51" s="736">
        <v>0.96</v>
      </c>
      <c r="H51" s="736">
        <v>0.96</v>
      </c>
      <c r="I51" s="736">
        <f t="shared" si="21"/>
        <v>0</v>
      </c>
      <c r="J51" s="736">
        <f t="shared" si="22"/>
        <v>0</v>
      </c>
      <c r="K51" s="736">
        <v>0.96</v>
      </c>
      <c r="L51" s="736">
        <f t="shared" si="23"/>
        <v>0</v>
      </c>
      <c r="M51" s="736">
        <f t="shared" ref="M51:M54" si="33">P51</f>
        <v>0</v>
      </c>
      <c r="N51" s="736">
        <f t="shared" si="24"/>
        <v>0</v>
      </c>
      <c r="O51" s="736">
        <f t="shared" si="25"/>
        <v>0</v>
      </c>
      <c r="P51" s="736">
        <v>0</v>
      </c>
      <c r="Q51" s="736">
        <f t="shared" si="26"/>
        <v>0</v>
      </c>
      <c r="R51" s="736">
        <f t="shared" si="14"/>
        <v>0.96</v>
      </c>
      <c r="S51" s="736">
        <f t="shared" si="15"/>
        <v>0.96</v>
      </c>
      <c r="T51" s="736">
        <f t="shared" si="16"/>
        <v>100</v>
      </c>
      <c r="U51" s="736">
        <f t="shared" si="27"/>
        <v>0</v>
      </c>
      <c r="V51" s="736">
        <f t="shared" si="28"/>
        <v>0</v>
      </c>
      <c r="W51" s="736">
        <f t="shared" si="29"/>
        <v>0</v>
      </c>
      <c r="X51" s="736">
        <f t="shared" si="30"/>
        <v>0</v>
      </c>
      <c r="Y51" s="736">
        <f t="shared" si="17"/>
        <v>0.96</v>
      </c>
      <c r="Z51" s="736">
        <f t="shared" si="18"/>
        <v>100</v>
      </c>
      <c r="AA51" s="736">
        <f t="shared" si="31"/>
        <v>0</v>
      </c>
      <c r="AB51" s="736">
        <f t="shared" si="32"/>
        <v>0</v>
      </c>
      <c r="AC51" s="901"/>
    </row>
    <row r="52" spans="1:29" s="583" customFormat="1" ht="33.75" customHeight="1">
      <c r="A52" s="584" t="s">
        <v>105</v>
      </c>
      <c r="B52" s="590" t="s">
        <v>106</v>
      </c>
      <c r="C52" s="578" t="s">
        <v>107</v>
      </c>
      <c r="D52" s="579">
        <v>0</v>
      </c>
      <c r="E52" s="579">
        <v>0</v>
      </c>
      <c r="F52" s="579">
        <f t="shared" si="1"/>
        <v>0</v>
      </c>
      <c r="G52" s="579">
        <v>0</v>
      </c>
      <c r="H52" s="579">
        <v>0</v>
      </c>
      <c r="I52" s="579">
        <f t="shared" si="21"/>
        <v>0</v>
      </c>
      <c r="J52" s="579">
        <f t="shared" si="22"/>
        <v>0</v>
      </c>
      <c r="K52" s="579">
        <v>0</v>
      </c>
      <c r="L52" s="579">
        <f t="shared" si="23"/>
        <v>0</v>
      </c>
      <c r="M52" s="579">
        <v>0</v>
      </c>
      <c r="N52" s="579">
        <f t="shared" si="24"/>
        <v>0</v>
      </c>
      <c r="O52" s="579">
        <f t="shared" si="25"/>
        <v>0</v>
      </c>
      <c r="P52" s="581">
        <v>0</v>
      </c>
      <c r="Q52" s="579">
        <f t="shared" si="26"/>
        <v>0</v>
      </c>
      <c r="R52" s="579">
        <f t="shared" si="14"/>
        <v>0</v>
      </c>
      <c r="S52" s="579">
        <f t="shared" si="15"/>
        <v>0</v>
      </c>
      <c r="T52" s="579" t="e">
        <f t="shared" si="16"/>
        <v>#DIV/0!</v>
      </c>
      <c r="U52" s="579">
        <f t="shared" si="27"/>
        <v>0</v>
      </c>
      <c r="V52" s="579">
        <f t="shared" si="28"/>
        <v>0</v>
      </c>
      <c r="W52" s="579">
        <f t="shared" si="29"/>
        <v>0</v>
      </c>
      <c r="X52" s="579">
        <f t="shared" si="30"/>
        <v>0</v>
      </c>
      <c r="Y52" s="579">
        <f t="shared" si="17"/>
        <v>0</v>
      </c>
      <c r="Z52" s="579" t="e">
        <f t="shared" si="18"/>
        <v>#DIV/0!</v>
      </c>
      <c r="AA52" s="579">
        <f t="shared" si="31"/>
        <v>0</v>
      </c>
      <c r="AB52" s="579">
        <f t="shared" si="32"/>
        <v>0</v>
      </c>
      <c r="AC52" s="582"/>
    </row>
    <row r="53" spans="1:29" s="583" customFormat="1" ht="30.75" customHeight="1">
      <c r="A53" s="584" t="s">
        <v>108</v>
      </c>
      <c r="B53" s="590" t="s">
        <v>109</v>
      </c>
      <c r="C53" s="578" t="s">
        <v>110</v>
      </c>
      <c r="D53" s="579">
        <v>0</v>
      </c>
      <c r="E53" s="579">
        <v>0</v>
      </c>
      <c r="F53" s="579">
        <f t="shared" si="1"/>
        <v>0</v>
      </c>
      <c r="G53" s="579">
        <v>0</v>
      </c>
      <c r="H53" s="579">
        <v>0</v>
      </c>
      <c r="I53" s="579">
        <f t="shared" si="21"/>
        <v>0</v>
      </c>
      <c r="J53" s="579">
        <f t="shared" si="22"/>
        <v>0</v>
      </c>
      <c r="K53" s="579">
        <v>0</v>
      </c>
      <c r="L53" s="579">
        <f t="shared" si="23"/>
        <v>0</v>
      </c>
      <c r="M53" s="579">
        <f t="shared" si="33"/>
        <v>0</v>
      </c>
      <c r="N53" s="579">
        <f t="shared" si="24"/>
        <v>0</v>
      </c>
      <c r="O53" s="579">
        <f t="shared" si="25"/>
        <v>0</v>
      </c>
      <c r="P53" s="579">
        <v>0</v>
      </c>
      <c r="Q53" s="579">
        <f t="shared" si="26"/>
        <v>0</v>
      </c>
      <c r="R53" s="579">
        <f t="shared" si="14"/>
        <v>0</v>
      </c>
      <c r="S53" s="579">
        <f t="shared" si="15"/>
        <v>0</v>
      </c>
      <c r="T53" s="579" t="e">
        <f t="shared" si="16"/>
        <v>#DIV/0!</v>
      </c>
      <c r="U53" s="579">
        <f t="shared" si="27"/>
        <v>0</v>
      </c>
      <c r="V53" s="579">
        <f t="shared" si="28"/>
        <v>0</v>
      </c>
      <c r="W53" s="579">
        <f t="shared" si="29"/>
        <v>0</v>
      </c>
      <c r="X53" s="579">
        <f t="shared" si="30"/>
        <v>0</v>
      </c>
      <c r="Y53" s="579">
        <f t="shared" si="17"/>
        <v>0</v>
      </c>
      <c r="Z53" s="579" t="e">
        <f t="shared" si="18"/>
        <v>#DIV/0!</v>
      </c>
      <c r="AA53" s="579">
        <f t="shared" si="31"/>
        <v>0</v>
      </c>
      <c r="AB53" s="579">
        <f t="shared" si="32"/>
        <v>0</v>
      </c>
      <c r="AC53" s="582"/>
    </row>
    <row r="54" spans="1:29" s="583" customFormat="1" ht="23.25" customHeight="1">
      <c r="A54" s="584" t="s">
        <v>111</v>
      </c>
      <c r="B54" s="590" t="s">
        <v>112</v>
      </c>
      <c r="C54" s="578" t="s">
        <v>113</v>
      </c>
      <c r="D54" s="579">
        <v>0</v>
      </c>
      <c r="E54" s="579">
        <v>0</v>
      </c>
      <c r="F54" s="579">
        <f t="shared" si="1"/>
        <v>0</v>
      </c>
      <c r="G54" s="579">
        <v>0</v>
      </c>
      <c r="H54" s="579">
        <v>0</v>
      </c>
      <c r="I54" s="579">
        <f t="shared" si="21"/>
        <v>0</v>
      </c>
      <c r="J54" s="579">
        <f t="shared" si="22"/>
        <v>0</v>
      </c>
      <c r="K54" s="579">
        <v>0</v>
      </c>
      <c r="L54" s="579">
        <f t="shared" si="23"/>
        <v>0</v>
      </c>
      <c r="M54" s="579">
        <f t="shared" si="33"/>
        <v>0</v>
      </c>
      <c r="N54" s="579">
        <f t="shared" si="24"/>
        <v>0</v>
      </c>
      <c r="O54" s="579">
        <f t="shared" si="25"/>
        <v>0</v>
      </c>
      <c r="P54" s="579">
        <v>0</v>
      </c>
      <c r="Q54" s="579">
        <f t="shared" si="26"/>
        <v>0</v>
      </c>
      <c r="R54" s="579">
        <f t="shared" si="14"/>
        <v>0</v>
      </c>
      <c r="S54" s="579">
        <f t="shared" si="15"/>
        <v>0</v>
      </c>
      <c r="T54" s="579" t="e">
        <f t="shared" si="16"/>
        <v>#DIV/0!</v>
      </c>
      <c r="U54" s="579">
        <f t="shared" si="27"/>
        <v>0</v>
      </c>
      <c r="V54" s="579">
        <f t="shared" si="28"/>
        <v>0</v>
      </c>
      <c r="W54" s="579">
        <f t="shared" si="29"/>
        <v>0</v>
      </c>
      <c r="X54" s="579">
        <f t="shared" si="30"/>
        <v>0</v>
      </c>
      <c r="Y54" s="579">
        <f t="shared" si="17"/>
        <v>0</v>
      </c>
      <c r="Z54" s="579" t="e">
        <f t="shared" si="18"/>
        <v>#DIV/0!</v>
      </c>
      <c r="AA54" s="579">
        <f t="shared" si="31"/>
        <v>0</v>
      </c>
      <c r="AB54" s="579">
        <f t="shared" si="32"/>
        <v>0</v>
      </c>
      <c r="AC54" s="582"/>
    </row>
    <row r="55" spans="1:29" s="583" customFormat="1" ht="23.25" customHeight="1">
      <c r="A55" s="584" t="s">
        <v>114</v>
      </c>
      <c r="B55" s="590" t="s">
        <v>115</v>
      </c>
      <c r="C55" s="578" t="s">
        <v>116</v>
      </c>
      <c r="D55" s="579">
        <v>0</v>
      </c>
      <c r="E55" s="579">
        <v>0</v>
      </c>
      <c r="F55" s="579">
        <f t="shared" si="1"/>
        <v>0</v>
      </c>
      <c r="G55" s="579">
        <v>0</v>
      </c>
      <c r="H55" s="579">
        <v>0</v>
      </c>
      <c r="I55" s="579">
        <f t="shared" si="21"/>
        <v>0</v>
      </c>
      <c r="J55" s="579">
        <f t="shared" si="22"/>
        <v>0</v>
      </c>
      <c r="K55" s="579">
        <v>0</v>
      </c>
      <c r="L55" s="579">
        <f t="shared" si="23"/>
        <v>0</v>
      </c>
      <c r="M55" s="579">
        <v>0</v>
      </c>
      <c r="N55" s="579">
        <f t="shared" si="24"/>
        <v>0</v>
      </c>
      <c r="O55" s="579">
        <f t="shared" si="25"/>
        <v>0</v>
      </c>
      <c r="P55" s="581">
        <v>0</v>
      </c>
      <c r="Q55" s="579">
        <f t="shared" si="26"/>
        <v>0</v>
      </c>
      <c r="R55" s="579">
        <f t="shared" si="14"/>
        <v>0</v>
      </c>
      <c r="S55" s="579">
        <f t="shared" si="15"/>
        <v>0</v>
      </c>
      <c r="T55" s="579" t="e">
        <f t="shared" si="16"/>
        <v>#DIV/0!</v>
      </c>
      <c r="U55" s="579">
        <f t="shared" si="27"/>
        <v>0</v>
      </c>
      <c r="V55" s="579">
        <f t="shared" si="28"/>
        <v>0</v>
      </c>
      <c r="W55" s="579">
        <f t="shared" si="29"/>
        <v>0</v>
      </c>
      <c r="X55" s="579">
        <f t="shared" si="30"/>
        <v>0</v>
      </c>
      <c r="Y55" s="579">
        <f t="shared" si="17"/>
        <v>0</v>
      </c>
      <c r="Z55" s="579" t="e">
        <f t="shared" si="18"/>
        <v>#DIV/0!</v>
      </c>
      <c r="AA55" s="579">
        <f t="shared" si="31"/>
        <v>0</v>
      </c>
      <c r="AB55" s="579">
        <f t="shared" si="32"/>
        <v>0</v>
      </c>
      <c r="AC55" s="582"/>
    </row>
    <row r="56" spans="1:29" s="729" customFormat="1" ht="48.75" customHeight="1">
      <c r="A56" s="733" t="s">
        <v>117</v>
      </c>
      <c r="B56" s="723" t="s">
        <v>118</v>
      </c>
      <c r="C56" s="734" t="s">
        <v>119</v>
      </c>
      <c r="D56" s="736">
        <v>0.56999999999999995</v>
      </c>
      <c r="E56" s="736">
        <f>2.38*1.2</f>
        <v>2.8559999999999999</v>
      </c>
      <c r="F56" s="736">
        <f t="shared" si="1"/>
        <v>0</v>
      </c>
      <c r="G56" s="736">
        <v>0.56999999999999995</v>
      </c>
      <c r="H56" s="736">
        <v>0.56999999999999995</v>
      </c>
      <c r="I56" s="736">
        <f t="shared" si="21"/>
        <v>0</v>
      </c>
      <c r="J56" s="736">
        <f t="shared" si="22"/>
        <v>0</v>
      </c>
      <c r="K56" s="736">
        <v>0.56999999999999995</v>
      </c>
      <c r="L56" s="736">
        <f t="shared" si="23"/>
        <v>0</v>
      </c>
      <c r="M56" s="736">
        <v>0</v>
      </c>
      <c r="N56" s="736">
        <f t="shared" si="24"/>
        <v>0</v>
      </c>
      <c r="O56" s="736">
        <f t="shared" si="25"/>
        <v>0</v>
      </c>
      <c r="P56" s="900">
        <v>0</v>
      </c>
      <c r="Q56" s="736">
        <f t="shared" si="26"/>
        <v>0</v>
      </c>
      <c r="R56" s="736">
        <f t="shared" si="14"/>
        <v>0.56999999999999995</v>
      </c>
      <c r="S56" s="736">
        <f t="shared" si="15"/>
        <v>0.56999999999999995</v>
      </c>
      <c r="T56" s="736">
        <f t="shared" si="16"/>
        <v>100</v>
      </c>
      <c r="U56" s="736">
        <f t="shared" si="27"/>
        <v>0</v>
      </c>
      <c r="V56" s="736">
        <f t="shared" si="28"/>
        <v>0</v>
      </c>
      <c r="W56" s="736">
        <f t="shared" si="29"/>
        <v>0</v>
      </c>
      <c r="X56" s="736">
        <f t="shared" si="30"/>
        <v>0</v>
      </c>
      <c r="Y56" s="736">
        <f t="shared" si="17"/>
        <v>0.56999999999999995</v>
      </c>
      <c r="Z56" s="736">
        <f t="shared" si="18"/>
        <v>100</v>
      </c>
      <c r="AA56" s="736">
        <f t="shared" si="31"/>
        <v>0</v>
      </c>
      <c r="AB56" s="736">
        <f t="shared" si="32"/>
        <v>0</v>
      </c>
      <c r="AC56" s="901"/>
    </row>
    <row r="57" spans="1:29" s="583" customFormat="1" ht="23.25" customHeight="1">
      <c r="A57" s="584" t="s">
        <v>120</v>
      </c>
      <c r="B57" s="590" t="s">
        <v>121</v>
      </c>
      <c r="C57" s="578" t="s">
        <v>122</v>
      </c>
      <c r="D57" s="579">
        <v>0</v>
      </c>
      <c r="E57" s="579">
        <v>0</v>
      </c>
      <c r="F57" s="579">
        <f t="shared" si="1"/>
        <v>0</v>
      </c>
      <c r="G57" s="579">
        <v>0</v>
      </c>
      <c r="H57" s="579">
        <v>0</v>
      </c>
      <c r="I57" s="579">
        <f t="shared" si="21"/>
        <v>0</v>
      </c>
      <c r="J57" s="579">
        <f t="shared" si="22"/>
        <v>0</v>
      </c>
      <c r="K57" s="579">
        <v>0</v>
      </c>
      <c r="L57" s="579">
        <f t="shared" si="23"/>
        <v>0</v>
      </c>
      <c r="M57" s="579">
        <v>0</v>
      </c>
      <c r="N57" s="579">
        <f t="shared" si="24"/>
        <v>0</v>
      </c>
      <c r="O57" s="579">
        <f t="shared" si="25"/>
        <v>0</v>
      </c>
      <c r="P57" s="579">
        <v>0</v>
      </c>
      <c r="Q57" s="579">
        <f t="shared" si="26"/>
        <v>0</v>
      </c>
      <c r="R57" s="579">
        <f t="shared" si="14"/>
        <v>0</v>
      </c>
      <c r="S57" s="579">
        <f t="shared" si="15"/>
        <v>0</v>
      </c>
      <c r="T57" s="579" t="e">
        <f t="shared" si="16"/>
        <v>#DIV/0!</v>
      </c>
      <c r="U57" s="579">
        <f t="shared" si="27"/>
        <v>0</v>
      </c>
      <c r="V57" s="579">
        <f t="shared" si="28"/>
        <v>0</v>
      </c>
      <c r="W57" s="579">
        <f t="shared" si="29"/>
        <v>0</v>
      </c>
      <c r="X57" s="579">
        <f t="shared" si="30"/>
        <v>0</v>
      </c>
      <c r="Y57" s="579">
        <f t="shared" si="17"/>
        <v>0</v>
      </c>
      <c r="Z57" s="579" t="e">
        <f t="shared" si="18"/>
        <v>#DIV/0!</v>
      </c>
      <c r="AA57" s="579">
        <f t="shared" si="31"/>
        <v>0</v>
      </c>
      <c r="AB57" s="579">
        <f t="shared" si="32"/>
        <v>0</v>
      </c>
      <c r="AC57" s="582"/>
    </row>
    <row r="58" spans="1:29" s="729" customFormat="1" ht="65.25" customHeight="1">
      <c r="A58" s="733" t="s">
        <v>123</v>
      </c>
      <c r="B58" s="723" t="s">
        <v>124</v>
      </c>
      <c r="C58" s="734" t="s">
        <v>125</v>
      </c>
      <c r="D58" s="736">
        <v>0.375</v>
      </c>
      <c r="E58" s="736">
        <v>0.375</v>
      </c>
      <c r="F58" s="736">
        <f t="shared" si="1"/>
        <v>0</v>
      </c>
      <c r="G58" s="736">
        <v>0.375</v>
      </c>
      <c r="H58" s="736">
        <v>0.375</v>
      </c>
      <c r="I58" s="736">
        <f t="shared" si="21"/>
        <v>0</v>
      </c>
      <c r="J58" s="736">
        <f t="shared" si="22"/>
        <v>0</v>
      </c>
      <c r="K58" s="736">
        <v>0.375</v>
      </c>
      <c r="L58" s="736">
        <f t="shared" si="23"/>
        <v>0</v>
      </c>
      <c r="M58" s="736">
        <v>0</v>
      </c>
      <c r="N58" s="736">
        <f t="shared" si="24"/>
        <v>0</v>
      </c>
      <c r="O58" s="736">
        <f t="shared" si="25"/>
        <v>0</v>
      </c>
      <c r="P58" s="736">
        <v>0</v>
      </c>
      <c r="Q58" s="736">
        <f t="shared" si="26"/>
        <v>0</v>
      </c>
      <c r="R58" s="736">
        <f t="shared" si="14"/>
        <v>0.375</v>
      </c>
      <c r="S58" s="736">
        <f t="shared" si="15"/>
        <v>0.375</v>
      </c>
      <c r="T58" s="736">
        <f t="shared" si="16"/>
        <v>100</v>
      </c>
      <c r="U58" s="736">
        <f t="shared" si="27"/>
        <v>0</v>
      </c>
      <c r="V58" s="736">
        <f t="shared" si="28"/>
        <v>0</v>
      </c>
      <c r="W58" s="736">
        <f t="shared" si="29"/>
        <v>0</v>
      </c>
      <c r="X58" s="736">
        <f t="shared" si="30"/>
        <v>0</v>
      </c>
      <c r="Y58" s="736">
        <f t="shared" si="17"/>
        <v>0.375</v>
      </c>
      <c r="Z58" s="736">
        <f t="shared" si="18"/>
        <v>100</v>
      </c>
      <c r="AA58" s="736">
        <f t="shared" si="31"/>
        <v>0</v>
      </c>
      <c r="AB58" s="736">
        <f t="shared" si="32"/>
        <v>0</v>
      </c>
      <c r="AC58" s="901"/>
    </row>
    <row r="59" spans="1:29" s="583" customFormat="1" ht="23.25" customHeight="1" thickBot="1">
      <c r="A59" s="591" t="s">
        <v>126</v>
      </c>
      <c r="B59" s="592" t="s">
        <v>127</v>
      </c>
      <c r="C59" s="593" t="s">
        <v>128</v>
      </c>
      <c r="D59" s="594">
        <v>0</v>
      </c>
      <c r="E59" s="579">
        <v>0</v>
      </c>
      <c r="F59" s="579">
        <v>0</v>
      </c>
      <c r="G59" s="594">
        <v>0</v>
      </c>
      <c r="H59" s="594">
        <v>0</v>
      </c>
      <c r="I59" s="579">
        <v>0</v>
      </c>
      <c r="J59" s="579">
        <v>0</v>
      </c>
      <c r="K59" s="594">
        <v>0</v>
      </c>
      <c r="L59" s="579">
        <v>0</v>
      </c>
      <c r="M59" s="579">
        <v>0</v>
      </c>
      <c r="N59" s="579">
        <v>0</v>
      </c>
      <c r="O59" s="579">
        <v>0</v>
      </c>
      <c r="P59" s="581">
        <v>0</v>
      </c>
      <c r="Q59" s="579">
        <v>0</v>
      </c>
      <c r="R59" s="579">
        <f t="shared" si="14"/>
        <v>0</v>
      </c>
      <c r="S59" s="579">
        <f t="shared" si="15"/>
        <v>0</v>
      </c>
      <c r="T59" s="579" t="e">
        <f t="shared" si="16"/>
        <v>#DIV/0!</v>
      </c>
      <c r="U59" s="579">
        <v>0</v>
      </c>
      <c r="V59" s="579">
        <v>0</v>
      </c>
      <c r="W59" s="579">
        <v>0</v>
      </c>
      <c r="X59" s="579">
        <v>0</v>
      </c>
      <c r="Y59" s="579">
        <f t="shared" si="17"/>
        <v>0</v>
      </c>
      <c r="Z59" s="579" t="e">
        <f t="shared" si="18"/>
        <v>#DIV/0!</v>
      </c>
      <c r="AA59" s="579">
        <v>0</v>
      </c>
      <c r="AB59" s="579">
        <v>0</v>
      </c>
      <c r="AC59" s="582"/>
    </row>
    <row r="60" spans="1:29" ht="16.5" thickTop="1">
      <c r="A60" s="164"/>
      <c r="B60" s="164"/>
      <c r="C60" s="164"/>
      <c r="D60" s="164"/>
      <c r="E60" s="10"/>
      <c r="F60" s="11"/>
      <c r="G60" s="10"/>
      <c r="H60" s="12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>
      <c r="A61" s="164"/>
      <c r="B61" s="164"/>
      <c r="C61" s="164"/>
      <c r="D61" s="13"/>
      <c r="E61" s="13"/>
      <c r="F61" s="13"/>
      <c r="G61" s="13"/>
      <c r="H61" s="13"/>
      <c r="I61" s="13"/>
      <c r="J61" s="164"/>
      <c r="K61" s="13"/>
      <c r="L61" s="164"/>
      <c r="M61" s="164"/>
      <c r="N61" s="164"/>
      <c r="O61" s="164"/>
      <c r="P61" s="164"/>
      <c r="Q61" s="164"/>
      <c r="R61" s="164"/>
    </row>
    <row r="62" spans="1:29" ht="49.5" customHeight="1">
      <c r="A62" s="954" t="s">
        <v>141</v>
      </c>
      <c r="B62" s="954"/>
      <c r="C62" s="954"/>
      <c r="D62" s="954"/>
      <c r="E62" s="954"/>
      <c r="F62" s="954"/>
      <c r="G62" s="954"/>
      <c r="H62" s="14"/>
      <c r="I62" s="14"/>
      <c r="J62" s="14"/>
      <c r="K62" s="14"/>
      <c r="L62" s="14"/>
      <c r="M62" s="14"/>
      <c r="N62" s="14"/>
      <c r="O62" s="14"/>
      <c r="P62" s="14"/>
      <c r="Q62" s="164"/>
      <c r="R62" s="164"/>
    </row>
    <row r="65" spans="10:10" s="1" customFormat="1">
      <c r="J65" s="950"/>
    </row>
    <row r="66" spans="10:10" s="1" customFormat="1">
      <c r="J66" s="951"/>
    </row>
    <row r="67" spans="10:10" s="1" customFormat="1">
      <c r="J67" s="951"/>
    </row>
    <row r="68" spans="10:10" s="1" customFormat="1">
      <c r="J68" s="952"/>
    </row>
  </sheetData>
  <autoFilter ref="A19:BM59" xr:uid="{C7B25440-043A-49CD-9B24-CF509F37D600}"/>
  <mergeCells count="37">
    <mergeCell ref="J65:J68"/>
    <mergeCell ref="F15:F18"/>
    <mergeCell ref="M17:M18"/>
    <mergeCell ref="N17:N18"/>
    <mergeCell ref="E15:E18"/>
    <mergeCell ref="A62:G62"/>
    <mergeCell ref="A4:AC4"/>
    <mergeCell ref="A15:A18"/>
    <mergeCell ref="B15:B18"/>
    <mergeCell ref="C15:C18"/>
    <mergeCell ref="A8:AC8"/>
    <mergeCell ref="H16:L16"/>
    <mergeCell ref="M16:Q16"/>
    <mergeCell ref="G15:G18"/>
    <mergeCell ref="AA16:AB17"/>
    <mergeCell ref="R15:R18"/>
    <mergeCell ref="P17:P18"/>
    <mergeCell ref="Q17:Q18"/>
    <mergeCell ref="H17:H18"/>
    <mergeCell ref="I17:I18"/>
    <mergeCell ref="J17:J18"/>
    <mergeCell ref="K17:K18"/>
    <mergeCell ref="A12:AC12"/>
    <mergeCell ref="S15:AB15"/>
    <mergeCell ref="A5:AC5"/>
    <mergeCell ref="A10:AC10"/>
    <mergeCell ref="AC15:AC18"/>
    <mergeCell ref="A7:AC7"/>
    <mergeCell ref="A13:AC13"/>
    <mergeCell ref="D15:D18"/>
    <mergeCell ref="S16:T17"/>
    <mergeCell ref="W16:X17"/>
    <mergeCell ref="Y16:Z17"/>
    <mergeCell ref="U16:V17"/>
    <mergeCell ref="H15:Q15"/>
    <mergeCell ref="O17:O18"/>
    <mergeCell ref="L17:L18"/>
  </mergeCells>
  <printOptions horizontalCentered="1"/>
  <pageMargins left="0.78740155696868896" right="0.39370077848434398" top="0.78740155696868896" bottom="0.39370077848434398" header="0.51181101799011197" footer="0.51181101799011197"/>
  <pageSetup paperSize="9" scale="80" orientation="landscape"/>
  <headerFooter alignWithMargins="0"/>
  <colBreaks count="2" manualBreakCount="2">
    <brk id="7" max="29" man="1"/>
    <brk id="18" max="29" man="1"/>
  </colBreak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W70"/>
  <sheetViews>
    <sheetView topLeftCell="A16" zoomScale="70" zoomScaleNormal="70" workbookViewId="0">
      <selection activeCell="F28" sqref="F28"/>
    </sheetView>
  </sheetViews>
  <sheetFormatPr defaultColWidth="9" defaultRowHeight="15.75" customHeight="1"/>
  <cols>
    <col min="1" max="1" width="9.75" style="1" customWidth="1"/>
    <col min="2" max="2" width="53.125" style="1" customWidth="1"/>
    <col min="3" max="3" width="16.625" style="1" customWidth="1"/>
    <col min="4" max="4" width="17.625" style="1" customWidth="1"/>
    <col min="5" max="5" width="16" style="1" customWidth="1"/>
    <col min="6" max="6" width="17.5" style="1" customWidth="1"/>
    <col min="7" max="16" width="9.625" style="1" customWidth="1"/>
    <col min="17" max="17" width="19.125" style="1" customWidth="1"/>
    <col min="18" max="18" width="12.5" style="1" customWidth="1"/>
    <col min="19" max="19" width="10.875" style="1" customWidth="1"/>
    <col min="20" max="20" width="15.875" style="1" customWidth="1"/>
    <col min="21" max="22" width="10.625" style="1" customWidth="1"/>
    <col min="23" max="23" width="12.125" style="1" customWidth="1"/>
    <col min="24" max="24" width="10.625" style="1" customWidth="1"/>
    <col min="25" max="25" width="22.75" style="1" customWidth="1"/>
    <col min="26" max="63" width="10.625" style="1" customWidth="1"/>
    <col min="64" max="64" width="12.125" style="1" customWidth="1"/>
    <col min="65" max="65" width="11.5" style="1" customWidth="1"/>
    <col min="66" max="66" width="14.125" style="1" customWidth="1"/>
    <col min="67" max="67" width="15.125" style="1" customWidth="1"/>
    <col min="68" max="68" width="13" style="1" customWidth="1"/>
    <col min="69" max="69" width="11.75" style="1" customWidth="1"/>
    <col min="70" max="70" width="17.5" style="1" customWidth="1"/>
    <col min="71" max="16384" width="9" style="1"/>
  </cols>
  <sheetData>
    <row r="1" spans="1:23" ht="18.75">
      <c r="T1" s="3" t="s">
        <v>900</v>
      </c>
      <c r="V1" s="17"/>
    </row>
    <row r="2" spans="1:23" ht="18.75">
      <c r="T2" s="4" t="s">
        <v>1</v>
      </c>
      <c r="V2" s="17"/>
    </row>
    <row r="3" spans="1:23" ht="18.75">
      <c r="T3" s="4" t="s">
        <v>2</v>
      </c>
      <c r="V3" s="17"/>
    </row>
    <row r="4" spans="1:23" ht="18.75">
      <c r="A4" s="945" t="s">
        <v>1120</v>
      </c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  <c r="P4" s="945"/>
      <c r="Q4" s="945"/>
      <c r="R4" s="945"/>
      <c r="S4" s="945"/>
      <c r="T4" s="945"/>
      <c r="U4" s="18"/>
      <c r="V4" s="18"/>
    </row>
    <row r="5" spans="1:23" ht="18.75" customHeight="1">
      <c r="A5" s="944" t="s">
        <v>1082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5"/>
      <c r="V5" s="5"/>
      <c r="W5" s="5"/>
    </row>
    <row r="6" spans="1:23" ht="18.7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</row>
    <row r="7" spans="1:23" ht="18.75" customHeight="1">
      <c r="A7" s="944" t="s">
        <v>143</v>
      </c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944"/>
      <c r="O7" s="944"/>
      <c r="P7" s="944"/>
      <c r="Q7" s="944"/>
      <c r="R7" s="944"/>
      <c r="S7" s="944"/>
      <c r="T7" s="944"/>
      <c r="U7" s="5"/>
      <c r="V7" s="5"/>
    </row>
    <row r="8" spans="1:23">
      <c r="A8" s="1066" t="s">
        <v>901</v>
      </c>
      <c r="B8" s="1066"/>
      <c r="C8" s="1066"/>
      <c r="D8" s="1066"/>
      <c r="E8" s="1066"/>
      <c r="F8" s="1066"/>
      <c r="G8" s="1066"/>
      <c r="H8" s="1066"/>
      <c r="I8" s="1066"/>
      <c r="J8" s="1066"/>
      <c r="K8" s="1066"/>
      <c r="L8" s="1066"/>
      <c r="M8" s="1066"/>
      <c r="N8" s="1066"/>
      <c r="O8" s="1066"/>
      <c r="P8" s="1066"/>
      <c r="Q8" s="1066"/>
      <c r="R8" s="1066"/>
      <c r="S8" s="1066"/>
      <c r="T8" s="1066"/>
      <c r="U8" s="23"/>
      <c r="V8" s="23"/>
    </row>
    <row r="9" spans="1:23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</row>
    <row r="10" spans="1:23" ht="18.75">
      <c r="A10" s="945" t="s">
        <v>1083</v>
      </c>
      <c r="B10" s="945"/>
      <c r="C10" s="945"/>
      <c r="D10" s="945"/>
      <c r="E10" s="945"/>
      <c r="F10" s="945"/>
      <c r="G10" s="945"/>
      <c r="H10" s="945"/>
      <c r="I10" s="945"/>
      <c r="J10" s="945"/>
      <c r="K10" s="945"/>
      <c r="L10" s="945"/>
      <c r="M10" s="945"/>
      <c r="N10" s="945"/>
      <c r="O10" s="945"/>
      <c r="P10" s="945"/>
      <c r="Q10" s="945"/>
      <c r="R10" s="945"/>
      <c r="S10" s="945"/>
      <c r="T10" s="945"/>
      <c r="U10" s="18"/>
      <c r="V10" s="18"/>
    </row>
    <row r="11" spans="1:23" ht="18.75">
      <c r="V11" s="4"/>
    </row>
    <row r="12" spans="1:23" ht="18.75">
      <c r="A12" s="1065" t="s">
        <v>1090</v>
      </c>
      <c r="B12" s="1065"/>
      <c r="C12" s="1065"/>
      <c r="D12" s="1065"/>
      <c r="E12" s="1065"/>
      <c r="F12" s="1065"/>
      <c r="G12" s="1065"/>
      <c r="H12" s="1065"/>
      <c r="I12" s="1065"/>
      <c r="J12" s="1065"/>
      <c r="K12" s="1065"/>
      <c r="L12" s="1065"/>
      <c r="M12" s="1065"/>
      <c r="N12" s="1065"/>
      <c r="O12" s="1065"/>
      <c r="P12" s="1065"/>
      <c r="Q12" s="1065"/>
      <c r="R12" s="1065"/>
      <c r="S12" s="1065"/>
      <c r="T12" s="1065"/>
      <c r="U12" s="168"/>
      <c r="V12" s="168"/>
    </row>
    <row r="13" spans="1:23">
      <c r="A13" s="1066" t="s">
        <v>902</v>
      </c>
      <c r="B13" s="1066"/>
      <c r="C13" s="1066"/>
      <c r="D13" s="1066"/>
      <c r="E13" s="1066"/>
      <c r="F13" s="1066"/>
      <c r="G13" s="1066"/>
      <c r="H13" s="1066"/>
      <c r="I13" s="1066"/>
      <c r="J13" s="1066"/>
      <c r="K13" s="1066"/>
      <c r="L13" s="1066"/>
      <c r="M13" s="1066"/>
      <c r="N13" s="1066"/>
      <c r="O13" s="1066"/>
      <c r="P13" s="1066"/>
      <c r="Q13" s="1066"/>
      <c r="R13" s="1066"/>
      <c r="S13" s="1066"/>
      <c r="T13" s="1066"/>
      <c r="U13" s="23"/>
      <c r="V13" s="23"/>
    </row>
    <row r="14" spans="1:23" ht="18.75">
      <c r="A14" s="1067"/>
      <c r="B14" s="1067"/>
      <c r="C14" s="1067"/>
      <c r="D14" s="1067"/>
      <c r="E14" s="1067"/>
      <c r="F14" s="1067"/>
      <c r="G14" s="1067"/>
      <c r="H14" s="1067"/>
      <c r="I14" s="1067"/>
      <c r="J14" s="1067"/>
      <c r="K14" s="1067"/>
      <c r="L14" s="1067"/>
      <c r="M14" s="1067"/>
      <c r="N14" s="1067"/>
      <c r="O14" s="1067"/>
      <c r="P14" s="1067"/>
      <c r="Q14" s="1067"/>
      <c r="R14" s="1067"/>
      <c r="S14" s="1067"/>
      <c r="T14" s="1067"/>
      <c r="U14" s="18"/>
      <c r="V14" s="18"/>
    </row>
    <row r="15" spans="1:23" ht="84.75" customHeight="1">
      <c r="A15" s="942" t="s">
        <v>6</v>
      </c>
      <c r="B15" s="942" t="s">
        <v>7</v>
      </c>
      <c r="C15" s="942" t="s">
        <v>8</v>
      </c>
      <c r="D15" s="950" t="s">
        <v>903</v>
      </c>
      <c r="E15" s="950" t="s">
        <v>1121</v>
      </c>
      <c r="F15" s="950" t="s">
        <v>1122</v>
      </c>
      <c r="G15" s="971" t="s">
        <v>1087</v>
      </c>
      <c r="H15" s="1069"/>
      <c r="I15" s="1069"/>
      <c r="J15" s="1069"/>
      <c r="K15" s="1069"/>
      <c r="L15" s="1069"/>
      <c r="M15" s="1069"/>
      <c r="N15" s="1069"/>
      <c r="O15" s="1069"/>
      <c r="P15" s="972"/>
      <c r="Q15" s="950" t="s">
        <v>904</v>
      </c>
      <c r="R15" s="942" t="s">
        <v>905</v>
      </c>
      <c r="S15" s="942"/>
      <c r="T15" s="942" t="s">
        <v>12</v>
      </c>
    </row>
    <row r="16" spans="1:23" ht="69" customHeight="1" thickBot="1">
      <c r="A16" s="942"/>
      <c r="B16" s="942"/>
      <c r="C16" s="942"/>
      <c r="D16" s="951"/>
      <c r="E16" s="951"/>
      <c r="F16" s="951"/>
      <c r="G16" s="971" t="s">
        <v>906</v>
      </c>
      <c r="H16" s="972"/>
      <c r="I16" s="965" t="s">
        <v>907</v>
      </c>
      <c r="J16" s="967"/>
      <c r="K16" s="971" t="s">
        <v>908</v>
      </c>
      <c r="L16" s="972"/>
      <c r="M16" s="971" t="s">
        <v>909</v>
      </c>
      <c r="N16" s="972"/>
      <c r="O16" s="965" t="s">
        <v>910</v>
      </c>
      <c r="P16" s="967"/>
      <c r="Q16" s="951"/>
      <c r="R16" s="942" t="s">
        <v>911</v>
      </c>
      <c r="S16" s="942" t="s">
        <v>22</v>
      </c>
      <c r="T16" s="942"/>
    </row>
    <row r="17" spans="1:20" ht="32.25" customHeight="1">
      <c r="A17" s="942"/>
      <c r="B17" s="942"/>
      <c r="C17" s="942"/>
      <c r="D17" s="952"/>
      <c r="E17" s="952"/>
      <c r="F17" s="952"/>
      <c r="G17" s="151" t="s">
        <v>13</v>
      </c>
      <c r="H17" s="562" t="s">
        <v>14</v>
      </c>
      <c r="I17" s="139" t="s">
        <v>13</v>
      </c>
      <c r="J17" s="140" t="s">
        <v>14</v>
      </c>
      <c r="K17" s="563" t="s">
        <v>13</v>
      </c>
      <c r="L17" s="151" t="s">
        <v>14</v>
      </c>
      <c r="M17" s="151" t="s">
        <v>13</v>
      </c>
      <c r="N17" s="160" t="s">
        <v>14</v>
      </c>
      <c r="O17" s="139" t="s">
        <v>13</v>
      </c>
      <c r="P17" s="140" t="s">
        <v>14</v>
      </c>
      <c r="Q17" s="1068"/>
      <c r="R17" s="942"/>
      <c r="S17" s="942"/>
      <c r="T17" s="942"/>
    </row>
    <row r="18" spans="1:20">
      <c r="A18" s="151">
        <v>1</v>
      </c>
      <c r="B18" s="151">
        <f t="shared" ref="B18:T18" si="0">A18+1</f>
        <v>2</v>
      </c>
      <c r="C18" s="160">
        <f t="shared" si="0"/>
        <v>3</v>
      </c>
      <c r="D18" s="151">
        <f t="shared" si="0"/>
        <v>4</v>
      </c>
      <c r="E18" s="151">
        <f t="shared" si="0"/>
        <v>5</v>
      </c>
      <c r="F18" s="151">
        <f t="shared" si="0"/>
        <v>6</v>
      </c>
      <c r="G18" s="151">
        <f t="shared" si="0"/>
        <v>7</v>
      </c>
      <c r="H18" s="562">
        <f t="shared" si="0"/>
        <v>8</v>
      </c>
      <c r="I18" s="451">
        <f t="shared" si="0"/>
        <v>9</v>
      </c>
      <c r="J18" s="141">
        <f t="shared" si="0"/>
        <v>10</v>
      </c>
      <c r="K18" s="563">
        <f t="shared" si="0"/>
        <v>11</v>
      </c>
      <c r="L18" s="151">
        <f t="shared" si="0"/>
        <v>12</v>
      </c>
      <c r="M18" s="151">
        <f t="shared" si="0"/>
        <v>13</v>
      </c>
      <c r="N18" s="151">
        <f t="shared" si="0"/>
        <v>14</v>
      </c>
      <c r="O18" s="161">
        <f t="shared" si="0"/>
        <v>15</v>
      </c>
      <c r="P18" s="141">
        <f t="shared" si="0"/>
        <v>16</v>
      </c>
      <c r="Q18" s="161">
        <f t="shared" si="0"/>
        <v>17</v>
      </c>
      <c r="R18" s="151">
        <f t="shared" si="0"/>
        <v>18</v>
      </c>
      <c r="S18" s="151">
        <f t="shared" si="0"/>
        <v>19</v>
      </c>
      <c r="T18" s="151">
        <f t="shared" si="0"/>
        <v>20</v>
      </c>
    </row>
    <row r="19" spans="1:20">
      <c r="A19" s="440" t="s">
        <v>23</v>
      </c>
      <c r="B19" s="441" t="s">
        <v>24</v>
      </c>
      <c r="C19" s="442" t="s">
        <v>25</v>
      </c>
      <c r="D19" s="147">
        <f>D20+D21+D22</f>
        <v>26.558000000000003</v>
      </c>
      <c r="E19" s="112">
        <v>0</v>
      </c>
      <c r="F19" s="147">
        <f>F20+F21+F22</f>
        <v>26.558000000000003</v>
      </c>
      <c r="G19" s="147">
        <f>G20+G21+G22</f>
        <v>26.558000000000003</v>
      </c>
      <c r="H19" s="169">
        <f t="shared" ref="H19:P19" si="1">H20+H21+H22</f>
        <v>0</v>
      </c>
      <c r="I19" s="170">
        <f t="shared" si="1"/>
        <v>0</v>
      </c>
      <c r="J19" s="142">
        <f t="shared" si="1"/>
        <v>0</v>
      </c>
      <c r="K19" s="623">
        <f t="shared" si="1"/>
        <v>0</v>
      </c>
      <c r="L19" s="147">
        <f>L20+L21+L22</f>
        <v>0</v>
      </c>
      <c r="M19" s="147">
        <f t="shared" si="1"/>
        <v>1.9049999999999998</v>
      </c>
      <c r="N19" s="147">
        <f>N20+N21+N22</f>
        <v>0</v>
      </c>
      <c r="O19" s="146">
        <f t="shared" si="1"/>
        <v>23.777000000000001</v>
      </c>
      <c r="P19" s="142">
        <f t="shared" si="1"/>
        <v>0</v>
      </c>
      <c r="Q19" s="443">
        <f>D19-H19</f>
        <v>26.558000000000003</v>
      </c>
      <c r="R19" s="443">
        <f>G19-H19</f>
        <v>26.558000000000003</v>
      </c>
      <c r="S19" s="443">
        <f>R19/G19*100</f>
        <v>100</v>
      </c>
      <c r="T19" s="443" t="s">
        <v>176</v>
      </c>
    </row>
    <row r="20" spans="1:20" ht="30">
      <c r="A20" s="444" t="s">
        <v>26</v>
      </c>
      <c r="B20" s="445" t="s">
        <v>27</v>
      </c>
      <c r="C20" s="446" t="s">
        <v>25</v>
      </c>
      <c r="D20" s="147">
        <f>D24</f>
        <v>5.1230000000000002</v>
      </c>
      <c r="E20" s="112">
        <v>0</v>
      </c>
      <c r="F20" s="147">
        <f>F24</f>
        <v>5.1230000000000002</v>
      </c>
      <c r="G20" s="147">
        <f>G24</f>
        <v>5.1230000000000002</v>
      </c>
      <c r="H20" s="169">
        <f t="shared" ref="H20:P20" si="2">H24</f>
        <v>0</v>
      </c>
      <c r="I20" s="170">
        <f t="shared" si="2"/>
        <v>0</v>
      </c>
      <c r="J20" s="142">
        <f t="shared" si="2"/>
        <v>0</v>
      </c>
      <c r="K20" s="623">
        <f t="shared" si="2"/>
        <v>0</v>
      </c>
      <c r="L20" s="147">
        <f>L24</f>
        <v>0</v>
      </c>
      <c r="M20" s="147">
        <f t="shared" si="2"/>
        <v>0</v>
      </c>
      <c r="N20" s="169">
        <f>N24</f>
        <v>0</v>
      </c>
      <c r="O20" s="170">
        <f t="shared" si="2"/>
        <v>4.2469999999999999</v>
      </c>
      <c r="P20" s="142">
        <f t="shared" si="2"/>
        <v>0</v>
      </c>
      <c r="Q20" s="443">
        <f t="shared" ref="Q20:Q58" si="3">D20-H20</f>
        <v>5.1230000000000002</v>
      </c>
      <c r="R20" s="112">
        <f t="shared" ref="R20:R58" si="4">G20-H20</f>
        <v>5.1230000000000002</v>
      </c>
      <c r="S20" s="112">
        <f t="shared" ref="S20:S58" si="5">R20/G20*100</f>
        <v>100</v>
      </c>
      <c r="T20" s="443" t="s">
        <v>176</v>
      </c>
    </row>
    <row r="21" spans="1:20" ht="30">
      <c r="A21" s="444" t="s">
        <v>28</v>
      </c>
      <c r="B21" s="445" t="s">
        <v>29</v>
      </c>
      <c r="C21" s="446" t="s">
        <v>25</v>
      </c>
      <c r="D21" s="147">
        <f>D36</f>
        <v>19.53</v>
      </c>
      <c r="E21" s="112">
        <v>0</v>
      </c>
      <c r="F21" s="147">
        <f>F36</f>
        <v>19.53</v>
      </c>
      <c r="G21" s="147">
        <f>G36</f>
        <v>19.53</v>
      </c>
      <c r="H21" s="169">
        <f t="shared" ref="H21:P21" si="6">H36</f>
        <v>0</v>
      </c>
      <c r="I21" s="170">
        <f t="shared" si="6"/>
        <v>0</v>
      </c>
      <c r="J21" s="142">
        <f t="shared" si="6"/>
        <v>0</v>
      </c>
      <c r="K21" s="623">
        <f t="shared" si="6"/>
        <v>0</v>
      </c>
      <c r="L21" s="147">
        <f>L36</f>
        <v>0</v>
      </c>
      <c r="M21" s="147">
        <f t="shared" si="6"/>
        <v>0</v>
      </c>
      <c r="N21" s="169">
        <f>N36</f>
        <v>0</v>
      </c>
      <c r="O21" s="170">
        <f t="shared" si="6"/>
        <v>19.53</v>
      </c>
      <c r="P21" s="142">
        <f t="shared" si="6"/>
        <v>0</v>
      </c>
      <c r="Q21" s="443">
        <f t="shared" si="3"/>
        <v>19.53</v>
      </c>
      <c r="R21" s="112">
        <f t="shared" si="4"/>
        <v>19.53</v>
      </c>
      <c r="S21" s="112">
        <f t="shared" si="5"/>
        <v>100</v>
      </c>
      <c r="T21" s="443" t="s">
        <v>176</v>
      </c>
    </row>
    <row r="22" spans="1:20">
      <c r="A22" s="444" t="s">
        <v>30</v>
      </c>
      <c r="B22" s="447" t="s">
        <v>31</v>
      </c>
      <c r="C22" s="446" t="s">
        <v>25</v>
      </c>
      <c r="D22" s="147">
        <f>D48</f>
        <v>1.9049999999999998</v>
      </c>
      <c r="E22" s="112">
        <v>0</v>
      </c>
      <c r="F22" s="147">
        <f>F48</f>
        <v>1.9049999999999998</v>
      </c>
      <c r="G22" s="147">
        <f>G48</f>
        <v>1.9049999999999998</v>
      </c>
      <c r="H22" s="169">
        <f t="shared" ref="H22:P22" si="7">H48</f>
        <v>0</v>
      </c>
      <c r="I22" s="170">
        <f t="shared" si="7"/>
        <v>0</v>
      </c>
      <c r="J22" s="142">
        <f t="shared" si="7"/>
        <v>0</v>
      </c>
      <c r="K22" s="623">
        <f t="shared" si="7"/>
        <v>0</v>
      </c>
      <c r="L22" s="147">
        <f>L48</f>
        <v>0</v>
      </c>
      <c r="M22" s="147">
        <f t="shared" si="7"/>
        <v>1.9049999999999998</v>
      </c>
      <c r="N22" s="169">
        <f>N48</f>
        <v>0</v>
      </c>
      <c r="O22" s="170">
        <f t="shared" si="7"/>
        <v>0</v>
      </c>
      <c r="P22" s="142">
        <f t="shared" si="7"/>
        <v>0</v>
      </c>
      <c r="Q22" s="443">
        <f t="shared" si="3"/>
        <v>1.9049999999999998</v>
      </c>
      <c r="R22" s="112">
        <f t="shared" si="4"/>
        <v>1.9049999999999998</v>
      </c>
      <c r="S22" s="112">
        <f t="shared" si="5"/>
        <v>100</v>
      </c>
      <c r="T22" s="443" t="s">
        <v>176</v>
      </c>
    </row>
    <row r="23" spans="1:20">
      <c r="A23" s="444">
        <v>1</v>
      </c>
      <c r="B23" s="447" t="s">
        <v>32</v>
      </c>
      <c r="C23" s="446" t="s">
        <v>25</v>
      </c>
      <c r="D23" s="147">
        <f>D24+D36+D48</f>
        <v>26.558000000000003</v>
      </c>
      <c r="E23" s="112">
        <v>0</v>
      </c>
      <c r="F23" s="147">
        <f t="shared" ref="F23:P23" si="8">F24+F36+F48</f>
        <v>26.558000000000003</v>
      </c>
      <c r="G23" s="147">
        <f t="shared" si="8"/>
        <v>26.558000000000003</v>
      </c>
      <c r="H23" s="169">
        <f t="shared" si="8"/>
        <v>0</v>
      </c>
      <c r="I23" s="170">
        <f t="shared" si="8"/>
        <v>0</v>
      </c>
      <c r="J23" s="142">
        <f t="shared" si="8"/>
        <v>0</v>
      </c>
      <c r="K23" s="623">
        <f t="shared" si="8"/>
        <v>0</v>
      </c>
      <c r="L23" s="147">
        <f t="shared" si="8"/>
        <v>0</v>
      </c>
      <c r="M23" s="147">
        <f t="shared" si="8"/>
        <v>1.9049999999999998</v>
      </c>
      <c r="N23" s="169">
        <f t="shared" si="8"/>
        <v>0</v>
      </c>
      <c r="O23" s="170">
        <f t="shared" si="8"/>
        <v>23.777000000000001</v>
      </c>
      <c r="P23" s="142">
        <f t="shared" si="8"/>
        <v>0</v>
      </c>
      <c r="Q23" s="443">
        <f t="shared" si="3"/>
        <v>26.558000000000003</v>
      </c>
      <c r="R23" s="112">
        <f t="shared" si="4"/>
        <v>26.558000000000003</v>
      </c>
      <c r="S23" s="112">
        <f t="shared" si="5"/>
        <v>100</v>
      </c>
      <c r="T23" s="443" t="s">
        <v>176</v>
      </c>
    </row>
    <row r="24" spans="1:20" ht="30">
      <c r="A24" s="448" t="s">
        <v>33</v>
      </c>
      <c r="B24" s="445" t="s">
        <v>34</v>
      </c>
      <c r="C24" s="446" t="s">
        <v>25</v>
      </c>
      <c r="D24" s="147">
        <f>D25+D33</f>
        <v>5.1230000000000002</v>
      </c>
      <c r="E24" s="112">
        <v>0</v>
      </c>
      <c r="F24" s="147">
        <f>F25+F33</f>
        <v>5.1230000000000002</v>
      </c>
      <c r="G24" s="147">
        <f>G25+G33</f>
        <v>5.1230000000000002</v>
      </c>
      <c r="H24" s="169">
        <f t="shared" ref="H24:P24" si="9">H25+H33</f>
        <v>0</v>
      </c>
      <c r="I24" s="170">
        <f t="shared" si="9"/>
        <v>0</v>
      </c>
      <c r="J24" s="142">
        <f t="shared" si="9"/>
        <v>0</v>
      </c>
      <c r="K24" s="623">
        <f t="shared" si="9"/>
        <v>0</v>
      </c>
      <c r="L24" s="147">
        <f>L25+L33</f>
        <v>0</v>
      </c>
      <c r="M24" s="147">
        <f t="shared" si="9"/>
        <v>0</v>
      </c>
      <c r="N24" s="169">
        <f>N25+N33</f>
        <v>0</v>
      </c>
      <c r="O24" s="170">
        <f t="shared" si="9"/>
        <v>4.2469999999999999</v>
      </c>
      <c r="P24" s="142">
        <f t="shared" si="9"/>
        <v>0</v>
      </c>
      <c r="Q24" s="443">
        <f t="shared" si="3"/>
        <v>5.1230000000000002</v>
      </c>
      <c r="R24" s="112">
        <f t="shared" si="4"/>
        <v>5.1230000000000002</v>
      </c>
      <c r="S24" s="112">
        <f t="shared" si="5"/>
        <v>100</v>
      </c>
      <c r="T24" s="443" t="s">
        <v>176</v>
      </c>
    </row>
    <row r="25" spans="1:20" ht="30">
      <c r="A25" s="448" t="s">
        <v>35</v>
      </c>
      <c r="B25" s="449" t="s">
        <v>36</v>
      </c>
      <c r="C25" s="446" t="s">
        <v>25</v>
      </c>
      <c r="D25" s="147">
        <f>D26+D29+D31</f>
        <v>5.1230000000000002</v>
      </c>
      <c r="E25" s="112">
        <v>0</v>
      </c>
      <c r="F25" s="147">
        <f>F26+F29+F31</f>
        <v>5.1230000000000002</v>
      </c>
      <c r="G25" s="147">
        <f>G26+G29+G31</f>
        <v>5.1230000000000002</v>
      </c>
      <c r="H25" s="169">
        <f t="shared" ref="H25:P25" si="10">H26+H29+H31</f>
        <v>0</v>
      </c>
      <c r="I25" s="170">
        <f t="shared" si="10"/>
        <v>0</v>
      </c>
      <c r="J25" s="142">
        <f t="shared" si="10"/>
        <v>0</v>
      </c>
      <c r="K25" s="623">
        <f t="shared" si="10"/>
        <v>0</v>
      </c>
      <c r="L25" s="147">
        <f>L26+L29+L31</f>
        <v>0</v>
      </c>
      <c r="M25" s="147">
        <f t="shared" si="10"/>
        <v>0</v>
      </c>
      <c r="N25" s="169">
        <f>N26+N29+N31</f>
        <v>0</v>
      </c>
      <c r="O25" s="170">
        <f t="shared" si="10"/>
        <v>4.2469999999999999</v>
      </c>
      <c r="P25" s="142">
        <f t="shared" si="10"/>
        <v>0</v>
      </c>
      <c r="Q25" s="443">
        <f t="shared" si="3"/>
        <v>5.1230000000000002</v>
      </c>
      <c r="R25" s="112">
        <f t="shared" si="4"/>
        <v>5.1230000000000002</v>
      </c>
      <c r="S25" s="112">
        <f t="shared" si="5"/>
        <v>100</v>
      </c>
      <c r="T25" s="443" t="s">
        <v>176</v>
      </c>
    </row>
    <row r="26" spans="1:20" ht="30">
      <c r="A26" s="448" t="s">
        <v>37</v>
      </c>
      <c r="B26" s="449" t="s">
        <v>38</v>
      </c>
      <c r="C26" s="446" t="s">
        <v>25</v>
      </c>
      <c r="D26" s="147">
        <f>SUM(D27:D28)</f>
        <v>4.2469999999999999</v>
      </c>
      <c r="E26" s="112">
        <v>0</v>
      </c>
      <c r="F26" s="147">
        <f>SUM(F27:F28)</f>
        <v>4.2469999999999999</v>
      </c>
      <c r="G26" s="147">
        <f>SUM(G27:G28)</f>
        <v>4.2469999999999999</v>
      </c>
      <c r="H26" s="169">
        <f>SUM(H27:H28)</f>
        <v>0</v>
      </c>
      <c r="I26" s="144">
        <v>0</v>
      </c>
      <c r="J26" s="145">
        <v>0</v>
      </c>
      <c r="K26" s="443">
        <v>0</v>
      </c>
      <c r="L26" s="147">
        <f>SUM(L27:L28)</f>
        <v>0</v>
      </c>
      <c r="M26" s="112">
        <v>0</v>
      </c>
      <c r="N26" s="169">
        <f>SUM(N27:N28)</f>
        <v>0</v>
      </c>
      <c r="O26" s="170">
        <f>SUM(O27:O28)</f>
        <v>4.2469999999999999</v>
      </c>
      <c r="P26" s="142">
        <f>SUM(P27:P28)</f>
        <v>0</v>
      </c>
      <c r="Q26" s="443">
        <f t="shared" si="3"/>
        <v>4.2469999999999999</v>
      </c>
      <c r="R26" s="112">
        <f t="shared" si="4"/>
        <v>4.2469999999999999</v>
      </c>
      <c r="S26" s="112">
        <f t="shared" si="5"/>
        <v>100</v>
      </c>
      <c r="T26" s="443" t="s">
        <v>176</v>
      </c>
    </row>
    <row r="27" spans="1:20" s="583" customFormat="1" ht="21" customHeight="1">
      <c r="A27" s="608" t="s">
        <v>39</v>
      </c>
      <c r="B27" s="609" t="s">
        <v>40</v>
      </c>
      <c r="C27" s="610" t="s">
        <v>41</v>
      </c>
      <c r="D27" s="611">
        <v>3.65</v>
      </c>
      <c r="E27" s="612">
        <v>0</v>
      </c>
      <c r="F27" s="611">
        <v>3.65</v>
      </c>
      <c r="G27" s="611">
        <v>3.65</v>
      </c>
      <c r="H27" s="613">
        <f>J27+L27+N27+P27</f>
        <v>0</v>
      </c>
      <c r="I27" s="625">
        <v>0</v>
      </c>
      <c r="J27" s="626">
        <v>0</v>
      </c>
      <c r="K27" s="616">
        <v>0</v>
      </c>
      <c r="L27" s="611">
        <v>0</v>
      </c>
      <c r="M27" s="612">
        <v>0</v>
      </c>
      <c r="N27" s="613">
        <v>0</v>
      </c>
      <c r="O27" s="614">
        <v>3.65</v>
      </c>
      <c r="P27" s="615">
        <f>'1Ф'!M28-'10квФ'!J27-'10квФ'!L27-'10квФ'!N27</f>
        <v>0</v>
      </c>
      <c r="Q27" s="616">
        <f t="shared" si="3"/>
        <v>3.65</v>
      </c>
      <c r="R27" s="612">
        <f t="shared" si="4"/>
        <v>3.65</v>
      </c>
      <c r="S27" s="612">
        <f t="shared" si="5"/>
        <v>100</v>
      </c>
      <c r="T27" s="616" t="s">
        <v>176</v>
      </c>
    </row>
    <row r="28" spans="1:20" s="583" customFormat="1" ht="30">
      <c r="A28" s="608" t="s">
        <v>42</v>
      </c>
      <c r="B28" s="609" t="s">
        <v>43</v>
      </c>
      <c r="C28" s="610" t="s">
        <v>44</v>
      </c>
      <c r="D28" s="611">
        <v>0.59699999999999998</v>
      </c>
      <c r="E28" s="612">
        <v>0</v>
      </c>
      <c r="F28" s="611">
        <v>0.59699999999999998</v>
      </c>
      <c r="G28" s="611">
        <v>0.59699999999999998</v>
      </c>
      <c r="H28" s="613">
        <f>J28+L28+N28+P28</f>
        <v>0</v>
      </c>
      <c r="I28" s="625">
        <v>0</v>
      </c>
      <c r="J28" s="626">
        <v>0</v>
      </c>
      <c r="K28" s="616">
        <v>0</v>
      </c>
      <c r="L28" s="611">
        <v>0</v>
      </c>
      <c r="M28" s="612">
        <v>0</v>
      </c>
      <c r="N28" s="613">
        <v>0</v>
      </c>
      <c r="O28" s="614">
        <v>0.59699999999999998</v>
      </c>
      <c r="P28" s="615">
        <f>'1Ф'!M29-'10квФ'!J28-'10квФ'!L28-'10квФ'!N28</f>
        <v>0</v>
      </c>
      <c r="Q28" s="616">
        <f t="shared" si="3"/>
        <v>0.59699999999999998</v>
      </c>
      <c r="R28" s="612">
        <f t="shared" si="4"/>
        <v>0.59699999999999998</v>
      </c>
      <c r="S28" s="612">
        <f t="shared" si="5"/>
        <v>100</v>
      </c>
      <c r="T28" s="616" t="s">
        <v>176</v>
      </c>
    </row>
    <row r="29" spans="1:20" ht="36.75" customHeight="1">
      <c r="A29" s="448" t="s">
        <v>45</v>
      </c>
      <c r="B29" s="449" t="s">
        <v>46</v>
      </c>
      <c r="C29" s="446" t="s">
        <v>25</v>
      </c>
      <c r="D29" s="147">
        <f>D30</f>
        <v>0.876</v>
      </c>
      <c r="E29" s="112">
        <v>0</v>
      </c>
      <c r="F29" s="147">
        <f>F30</f>
        <v>0.876</v>
      </c>
      <c r="G29" s="147">
        <f>G30</f>
        <v>0.876</v>
      </c>
      <c r="H29" s="169">
        <f>H30</f>
        <v>0</v>
      </c>
      <c r="I29" s="144">
        <v>0</v>
      </c>
      <c r="J29" s="145">
        <v>0</v>
      </c>
      <c r="K29" s="443">
        <v>0</v>
      </c>
      <c r="L29" s="147">
        <f>L30</f>
        <v>0</v>
      </c>
      <c r="M29" s="112">
        <v>0</v>
      </c>
      <c r="N29" s="169">
        <f>N30</f>
        <v>0</v>
      </c>
      <c r="O29" s="170">
        <f>O30</f>
        <v>0</v>
      </c>
      <c r="P29" s="142">
        <f>P30</f>
        <v>0</v>
      </c>
      <c r="Q29" s="443">
        <f t="shared" si="3"/>
        <v>0.876</v>
      </c>
      <c r="R29" s="112">
        <f t="shared" si="4"/>
        <v>0.876</v>
      </c>
      <c r="S29" s="112">
        <f t="shared" si="5"/>
        <v>100</v>
      </c>
      <c r="T29" s="443" t="s">
        <v>176</v>
      </c>
    </row>
    <row r="30" spans="1:20" s="729" customFormat="1" ht="30">
      <c r="A30" s="730" t="s">
        <v>47</v>
      </c>
      <c r="B30" s="732" t="s">
        <v>48</v>
      </c>
      <c r="C30" s="724" t="s">
        <v>49</v>
      </c>
      <c r="D30" s="727">
        <v>0.876</v>
      </c>
      <c r="E30" s="728">
        <v>0</v>
      </c>
      <c r="F30" s="727">
        <v>0.876</v>
      </c>
      <c r="G30" s="727">
        <v>0.876</v>
      </c>
      <c r="H30" s="903">
        <f>J30+L30+N30+P30</f>
        <v>0</v>
      </c>
      <c r="I30" s="907">
        <v>0</v>
      </c>
      <c r="J30" s="908">
        <v>0</v>
      </c>
      <c r="K30" s="741">
        <v>0</v>
      </c>
      <c r="L30" s="728">
        <v>0</v>
      </c>
      <c r="M30" s="728">
        <v>0.876</v>
      </c>
      <c r="N30" s="903">
        <v>0</v>
      </c>
      <c r="O30" s="904">
        <v>0</v>
      </c>
      <c r="P30" s="905">
        <f>'1Ф'!M31-'10квФ'!J30-'10квФ'!L30-'10квФ'!N30</f>
        <v>0</v>
      </c>
      <c r="Q30" s="741">
        <f t="shared" si="3"/>
        <v>0.876</v>
      </c>
      <c r="R30" s="728">
        <f t="shared" si="4"/>
        <v>0.876</v>
      </c>
      <c r="S30" s="728">
        <f t="shared" si="5"/>
        <v>100</v>
      </c>
      <c r="T30" s="741" t="s">
        <v>176</v>
      </c>
    </row>
    <row r="31" spans="1:20" ht="33.75" customHeight="1">
      <c r="A31" s="444" t="s">
        <v>50</v>
      </c>
      <c r="B31" s="449" t="s">
        <v>51</v>
      </c>
      <c r="C31" s="446" t="s">
        <v>25</v>
      </c>
      <c r="D31" s="147">
        <f>D32</f>
        <v>0</v>
      </c>
      <c r="E31" s="112">
        <v>0</v>
      </c>
      <c r="F31" s="147">
        <f>F32</f>
        <v>0</v>
      </c>
      <c r="G31" s="147">
        <f>G32</f>
        <v>0</v>
      </c>
      <c r="H31" s="169">
        <f>H32</f>
        <v>0</v>
      </c>
      <c r="I31" s="144">
        <v>0</v>
      </c>
      <c r="J31" s="145">
        <v>0</v>
      </c>
      <c r="K31" s="443">
        <v>0</v>
      </c>
      <c r="L31" s="147">
        <f>L32</f>
        <v>0</v>
      </c>
      <c r="M31" s="112">
        <v>0</v>
      </c>
      <c r="N31" s="169">
        <f>N32</f>
        <v>0</v>
      </c>
      <c r="O31" s="170">
        <f>O32</f>
        <v>0</v>
      </c>
      <c r="P31" s="142">
        <f>P32</f>
        <v>0</v>
      </c>
      <c r="Q31" s="443">
        <f t="shared" si="3"/>
        <v>0</v>
      </c>
      <c r="R31" s="112">
        <f t="shared" si="4"/>
        <v>0</v>
      </c>
      <c r="S31" s="112" t="e">
        <f t="shared" si="5"/>
        <v>#DIV/0!</v>
      </c>
      <c r="T31" s="443" t="s">
        <v>176</v>
      </c>
    </row>
    <row r="32" spans="1:20" s="583" customFormat="1">
      <c r="A32" s="617" t="s">
        <v>52</v>
      </c>
      <c r="B32" s="609" t="s">
        <v>53</v>
      </c>
      <c r="C32" s="610" t="s">
        <v>54</v>
      </c>
      <c r="D32" s="611">
        <v>0</v>
      </c>
      <c r="E32" s="612">
        <v>0</v>
      </c>
      <c r="F32" s="611">
        <v>0</v>
      </c>
      <c r="G32" s="611">
        <v>0</v>
      </c>
      <c r="H32" s="613">
        <f>J32+L32+N32+P32</f>
        <v>0</v>
      </c>
      <c r="I32" s="625">
        <v>0</v>
      </c>
      <c r="J32" s="626">
        <v>0</v>
      </c>
      <c r="K32" s="616">
        <v>0</v>
      </c>
      <c r="L32" s="611">
        <v>0</v>
      </c>
      <c r="M32" s="612">
        <v>0</v>
      </c>
      <c r="N32" s="613">
        <v>0</v>
      </c>
      <c r="O32" s="614">
        <v>0</v>
      </c>
      <c r="P32" s="615">
        <f>'1Ф'!M33-'10квФ'!J32-'10квФ'!L32-'10квФ'!N32</f>
        <v>0</v>
      </c>
      <c r="Q32" s="616">
        <f t="shared" si="3"/>
        <v>0</v>
      </c>
      <c r="R32" s="612">
        <f t="shared" si="4"/>
        <v>0</v>
      </c>
      <c r="S32" s="612" t="e">
        <f t="shared" si="5"/>
        <v>#DIV/0!</v>
      </c>
      <c r="T32" s="616" t="s">
        <v>176</v>
      </c>
    </row>
    <row r="33" spans="1:20" ht="37.5" customHeight="1">
      <c r="A33" s="448" t="s">
        <v>55</v>
      </c>
      <c r="B33" s="449" t="s">
        <v>56</v>
      </c>
      <c r="C33" s="446" t="s">
        <v>25</v>
      </c>
      <c r="D33" s="147">
        <f t="shared" ref="D33:G34" si="11">D34</f>
        <v>0</v>
      </c>
      <c r="E33" s="112">
        <v>0</v>
      </c>
      <c r="F33" s="147">
        <f t="shared" si="11"/>
        <v>0</v>
      </c>
      <c r="G33" s="147">
        <f t="shared" si="11"/>
        <v>0</v>
      </c>
      <c r="H33" s="169">
        <f t="shared" ref="H33:P34" si="12">H34</f>
        <v>0</v>
      </c>
      <c r="I33" s="170">
        <f t="shared" si="12"/>
        <v>0</v>
      </c>
      <c r="J33" s="142">
        <f t="shared" si="12"/>
        <v>0</v>
      </c>
      <c r="K33" s="623">
        <f t="shared" si="12"/>
        <v>0</v>
      </c>
      <c r="L33" s="147">
        <f t="shared" si="12"/>
        <v>0</v>
      </c>
      <c r="M33" s="147">
        <f t="shared" si="12"/>
        <v>0</v>
      </c>
      <c r="N33" s="169">
        <f>N34</f>
        <v>0</v>
      </c>
      <c r="O33" s="170">
        <f t="shared" si="12"/>
        <v>0</v>
      </c>
      <c r="P33" s="142">
        <f t="shared" si="12"/>
        <v>0</v>
      </c>
      <c r="Q33" s="443">
        <f t="shared" si="3"/>
        <v>0</v>
      </c>
      <c r="R33" s="112">
        <f t="shared" si="4"/>
        <v>0</v>
      </c>
      <c r="S33" s="112" t="s">
        <v>176</v>
      </c>
      <c r="T33" s="443" t="s">
        <v>176</v>
      </c>
    </row>
    <row r="34" spans="1:20" ht="39" customHeight="1">
      <c r="A34" s="448" t="s">
        <v>57</v>
      </c>
      <c r="B34" s="449" t="s">
        <v>58</v>
      </c>
      <c r="C34" s="446" t="s">
        <v>25</v>
      </c>
      <c r="D34" s="147">
        <f t="shared" si="11"/>
        <v>0</v>
      </c>
      <c r="E34" s="112">
        <v>0</v>
      </c>
      <c r="F34" s="147">
        <f t="shared" si="11"/>
        <v>0</v>
      </c>
      <c r="G34" s="147">
        <f t="shared" si="11"/>
        <v>0</v>
      </c>
      <c r="H34" s="169">
        <f t="shared" si="12"/>
        <v>0</v>
      </c>
      <c r="I34" s="170">
        <f t="shared" si="12"/>
        <v>0</v>
      </c>
      <c r="J34" s="142">
        <f t="shared" si="12"/>
        <v>0</v>
      </c>
      <c r="K34" s="623">
        <f t="shared" si="12"/>
        <v>0</v>
      </c>
      <c r="L34" s="147">
        <f t="shared" si="12"/>
        <v>0</v>
      </c>
      <c r="M34" s="147">
        <f t="shared" si="12"/>
        <v>0</v>
      </c>
      <c r="N34" s="169">
        <f>N35</f>
        <v>0</v>
      </c>
      <c r="O34" s="170">
        <f t="shared" si="12"/>
        <v>0</v>
      </c>
      <c r="P34" s="142">
        <f t="shared" si="12"/>
        <v>0</v>
      </c>
      <c r="Q34" s="443">
        <f t="shared" si="3"/>
        <v>0</v>
      </c>
      <c r="R34" s="112">
        <f t="shared" si="4"/>
        <v>0</v>
      </c>
      <c r="S34" s="112" t="s">
        <v>176</v>
      </c>
      <c r="T34" s="443" t="s">
        <v>176</v>
      </c>
    </row>
    <row r="35" spans="1:20" s="583" customFormat="1" ht="36.75" customHeight="1">
      <c r="A35" s="617" t="s">
        <v>59</v>
      </c>
      <c r="B35" s="609" t="s">
        <v>60</v>
      </c>
      <c r="C35" s="610" t="s">
        <v>61</v>
      </c>
      <c r="D35" s="611">
        <v>0</v>
      </c>
      <c r="E35" s="612">
        <v>0</v>
      </c>
      <c r="F35" s="611">
        <v>0</v>
      </c>
      <c r="G35" s="611">
        <v>0</v>
      </c>
      <c r="H35" s="613">
        <f>J35+L35+N35+P35</f>
        <v>0</v>
      </c>
      <c r="I35" s="614">
        <v>0</v>
      </c>
      <c r="J35" s="615">
        <v>0</v>
      </c>
      <c r="K35" s="624">
        <v>0</v>
      </c>
      <c r="L35" s="611">
        <v>0</v>
      </c>
      <c r="M35" s="611">
        <v>0</v>
      </c>
      <c r="N35" s="613">
        <v>0</v>
      </c>
      <c r="O35" s="614">
        <v>0</v>
      </c>
      <c r="P35" s="615">
        <v>0</v>
      </c>
      <c r="Q35" s="616">
        <f t="shared" si="3"/>
        <v>0</v>
      </c>
      <c r="R35" s="612">
        <f t="shared" si="4"/>
        <v>0</v>
      </c>
      <c r="S35" s="612" t="s">
        <v>176</v>
      </c>
      <c r="T35" s="616" t="s">
        <v>176</v>
      </c>
    </row>
    <row r="36" spans="1:20" ht="30">
      <c r="A36" s="448" t="s">
        <v>62</v>
      </c>
      <c r="B36" s="449" t="s">
        <v>63</v>
      </c>
      <c r="C36" s="446" t="s">
        <v>25</v>
      </c>
      <c r="D36" s="147">
        <f>SUM(D37:D47)</f>
        <v>19.53</v>
      </c>
      <c r="E36" s="112">
        <v>0</v>
      </c>
      <c r="F36" s="147">
        <f t="shared" ref="F36:P36" si="13">SUM(F37:F47)</f>
        <v>19.53</v>
      </c>
      <c r="G36" s="147">
        <f t="shared" si="13"/>
        <v>19.53</v>
      </c>
      <c r="H36" s="169">
        <f t="shared" si="13"/>
        <v>0</v>
      </c>
      <c r="I36" s="144">
        <f t="shared" si="13"/>
        <v>0</v>
      </c>
      <c r="J36" s="145">
        <f t="shared" si="13"/>
        <v>0</v>
      </c>
      <c r="K36" s="443">
        <f t="shared" si="13"/>
        <v>0</v>
      </c>
      <c r="L36" s="147">
        <f t="shared" si="13"/>
        <v>0</v>
      </c>
      <c r="M36" s="112">
        <f t="shared" si="13"/>
        <v>0</v>
      </c>
      <c r="N36" s="169">
        <f t="shared" si="13"/>
        <v>0</v>
      </c>
      <c r="O36" s="144">
        <f t="shared" si="13"/>
        <v>19.53</v>
      </c>
      <c r="P36" s="145">
        <f t="shared" si="13"/>
        <v>0</v>
      </c>
      <c r="Q36" s="443">
        <f t="shared" si="3"/>
        <v>19.53</v>
      </c>
      <c r="R36" s="112">
        <f t="shared" si="4"/>
        <v>19.53</v>
      </c>
      <c r="S36" s="112">
        <f t="shared" si="5"/>
        <v>100</v>
      </c>
      <c r="T36" s="443" t="s">
        <v>176</v>
      </c>
    </row>
    <row r="37" spans="1:20" s="583" customFormat="1" ht="53.25" customHeight="1">
      <c r="A37" s="617" t="s">
        <v>64</v>
      </c>
      <c r="B37" s="618" t="s">
        <v>65</v>
      </c>
      <c r="C37" s="610" t="s">
        <v>66</v>
      </c>
      <c r="D37" s="611">
        <v>0</v>
      </c>
      <c r="E37" s="612">
        <v>0</v>
      </c>
      <c r="F37" s="611">
        <v>0</v>
      </c>
      <c r="G37" s="611">
        <v>0</v>
      </c>
      <c r="H37" s="613">
        <f t="shared" ref="H37:H47" si="14">J37+L37+N37+P37</f>
        <v>0</v>
      </c>
      <c r="I37" s="614">
        <v>0</v>
      </c>
      <c r="J37" s="615">
        <v>0</v>
      </c>
      <c r="K37" s="624">
        <v>0</v>
      </c>
      <c r="L37" s="611">
        <v>0</v>
      </c>
      <c r="M37" s="611">
        <v>0</v>
      </c>
      <c r="N37" s="613">
        <v>0</v>
      </c>
      <c r="O37" s="614">
        <v>0</v>
      </c>
      <c r="P37" s="615">
        <v>0</v>
      </c>
      <c r="Q37" s="616">
        <f t="shared" si="3"/>
        <v>0</v>
      </c>
      <c r="R37" s="612">
        <f t="shared" si="4"/>
        <v>0</v>
      </c>
      <c r="S37" s="612" t="s">
        <v>176</v>
      </c>
      <c r="T37" s="616" t="s">
        <v>176</v>
      </c>
    </row>
    <row r="38" spans="1:20" s="583" customFormat="1" ht="45" customHeight="1">
      <c r="A38" s="617" t="s">
        <v>67</v>
      </c>
      <c r="B38" s="618" t="s">
        <v>68</v>
      </c>
      <c r="C38" s="610" t="s">
        <v>69</v>
      </c>
      <c r="D38" s="611">
        <v>11.2</v>
      </c>
      <c r="E38" s="612">
        <v>0</v>
      </c>
      <c r="F38" s="611">
        <v>11.2</v>
      </c>
      <c r="G38" s="611">
        <v>11.2</v>
      </c>
      <c r="H38" s="613">
        <f t="shared" si="14"/>
        <v>0</v>
      </c>
      <c r="I38" s="614">
        <v>0</v>
      </c>
      <c r="J38" s="615">
        <v>0</v>
      </c>
      <c r="K38" s="624">
        <v>0</v>
      </c>
      <c r="L38" s="611">
        <v>0</v>
      </c>
      <c r="M38" s="611">
        <v>0</v>
      </c>
      <c r="N38" s="613">
        <v>0</v>
      </c>
      <c r="O38" s="614">
        <v>11.2</v>
      </c>
      <c r="P38" s="615">
        <f>'1Ф'!M39-'10квФ'!J38-'10квФ'!L38-'10квФ'!N38</f>
        <v>0</v>
      </c>
      <c r="Q38" s="616">
        <f t="shared" si="3"/>
        <v>11.2</v>
      </c>
      <c r="R38" s="612">
        <f t="shared" si="4"/>
        <v>11.2</v>
      </c>
      <c r="S38" s="612">
        <f t="shared" si="5"/>
        <v>100</v>
      </c>
      <c r="T38" s="616" t="s">
        <v>176</v>
      </c>
    </row>
    <row r="39" spans="1:20" s="583" customFormat="1" ht="44.25" customHeight="1">
      <c r="A39" s="617" t="s">
        <v>70</v>
      </c>
      <c r="B39" s="618" t="s">
        <v>71</v>
      </c>
      <c r="C39" s="610" t="s">
        <v>72</v>
      </c>
      <c r="D39" s="611">
        <v>0</v>
      </c>
      <c r="E39" s="612">
        <v>0</v>
      </c>
      <c r="F39" s="611">
        <v>0</v>
      </c>
      <c r="G39" s="611">
        <v>0</v>
      </c>
      <c r="H39" s="613">
        <f t="shared" si="14"/>
        <v>0</v>
      </c>
      <c r="I39" s="625">
        <v>0</v>
      </c>
      <c r="J39" s="626">
        <v>0</v>
      </c>
      <c r="K39" s="616">
        <v>0</v>
      </c>
      <c r="L39" s="611">
        <v>0</v>
      </c>
      <c r="M39" s="612">
        <v>0</v>
      </c>
      <c r="N39" s="613">
        <v>0</v>
      </c>
      <c r="O39" s="614">
        <v>0</v>
      </c>
      <c r="P39" s="615">
        <f>'1Ф'!M40-'10квФ'!J39-'10квФ'!L39-'10квФ'!N39</f>
        <v>0</v>
      </c>
      <c r="Q39" s="616">
        <f t="shared" si="3"/>
        <v>0</v>
      </c>
      <c r="R39" s="612">
        <f t="shared" si="4"/>
        <v>0</v>
      </c>
      <c r="S39" s="612" t="e">
        <f t="shared" si="5"/>
        <v>#DIV/0!</v>
      </c>
      <c r="T39" s="616" t="s">
        <v>176</v>
      </c>
    </row>
    <row r="40" spans="1:20" s="583" customFormat="1" ht="30">
      <c r="A40" s="617" t="s">
        <v>73</v>
      </c>
      <c r="B40" s="618" t="s">
        <v>74</v>
      </c>
      <c r="C40" s="610" t="s">
        <v>75</v>
      </c>
      <c r="D40" s="611">
        <v>0</v>
      </c>
      <c r="E40" s="612">
        <v>0</v>
      </c>
      <c r="F40" s="611">
        <v>0</v>
      </c>
      <c r="G40" s="611">
        <v>0</v>
      </c>
      <c r="H40" s="613">
        <f t="shared" si="14"/>
        <v>0</v>
      </c>
      <c r="I40" s="614">
        <v>0</v>
      </c>
      <c r="J40" s="615">
        <v>0</v>
      </c>
      <c r="K40" s="624">
        <v>0</v>
      </c>
      <c r="L40" s="611">
        <v>0</v>
      </c>
      <c r="M40" s="611">
        <v>0</v>
      </c>
      <c r="N40" s="613">
        <v>0</v>
      </c>
      <c r="O40" s="614">
        <v>0</v>
      </c>
      <c r="P40" s="615">
        <v>0</v>
      </c>
      <c r="Q40" s="616">
        <f t="shared" si="3"/>
        <v>0</v>
      </c>
      <c r="R40" s="612">
        <f t="shared" si="4"/>
        <v>0</v>
      </c>
      <c r="S40" s="612" t="s">
        <v>176</v>
      </c>
      <c r="T40" s="616" t="s">
        <v>176</v>
      </c>
    </row>
    <row r="41" spans="1:20" s="583" customFormat="1" ht="45.75" customHeight="1">
      <c r="A41" s="617" t="s">
        <v>76</v>
      </c>
      <c r="B41" s="618" t="s">
        <v>77</v>
      </c>
      <c r="C41" s="610" t="s">
        <v>78</v>
      </c>
      <c r="D41" s="611">
        <v>0</v>
      </c>
      <c r="E41" s="612">
        <v>0</v>
      </c>
      <c r="F41" s="611">
        <v>0</v>
      </c>
      <c r="G41" s="611">
        <v>0</v>
      </c>
      <c r="H41" s="613">
        <f t="shared" si="14"/>
        <v>0</v>
      </c>
      <c r="I41" s="614">
        <v>0</v>
      </c>
      <c r="J41" s="615">
        <v>0</v>
      </c>
      <c r="K41" s="624">
        <v>0</v>
      </c>
      <c r="L41" s="611">
        <v>0</v>
      </c>
      <c r="M41" s="611">
        <v>0</v>
      </c>
      <c r="N41" s="613">
        <v>0</v>
      </c>
      <c r="O41" s="614">
        <v>0</v>
      </c>
      <c r="P41" s="615">
        <f>'1Ф'!M42-'10квФ'!J41-'10квФ'!L41-'10квФ'!N41</f>
        <v>0</v>
      </c>
      <c r="Q41" s="616">
        <f t="shared" si="3"/>
        <v>0</v>
      </c>
      <c r="R41" s="612">
        <f t="shared" si="4"/>
        <v>0</v>
      </c>
      <c r="S41" s="612" t="e">
        <f t="shared" si="5"/>
        <v>#DIV/0!</v>
      </c>
      <c r="T41" s="616" t="s">
        <v>176</v>
      </c>
    </row>
    <row r="42" spans="1:20" s="583" customFormat="1">
      <c r="A42" s="617" t="s">
        <v>79</v>
      </c>
      <c r="B42" s="618" t="s">
        <v>80</v>
      </c>
      <c r="C42" s="610" t="s">
        <v>81</v>
      </c>
      <c r="D42" s="611">
        <v>0</v>
      </c>
      <c r="E42" s="612">
        <v>0</v>
      </c>
      <c r="F42" s="611">
        <v>0</v>
      </c>
      <c r="G42" s="611">
        <v>0</v>
      </c>
      <c r="H42" s="613">
        <f t="shared" si="14"/>
        <v>0</v>
      </c>
      <c r="I42" s="614">
        <v>0</v>
      </c>
      <c r="J42" s="615">
        <v>0</v>
      </c>
      <c r="K42" s="624">
        <v>0</v>
      </c>
      <c r="L42" s="611">
        <v>0</v>
      </c>
      <c r="M42" s="611">
        <v>0</v>
      </c>
      <c r="N42" s="613">
        <v>0</v>
      </c>
      <c r="O42" s="614">
        <v>0</v>
      </c>
      <c r="P42" s="615">
        <v>0</v>
      </c>
      <c r="Q42" s="616">
        <f t="shared" si="3"/>
        <v>0</v>
      </c>
      <c r="R42" s="612">
        <f t="shared" si="4"/>
        <v>0</v>
      </c>
      <c r="S42" s="612" t="s">
        <v>176</v>
      </c>
      <c r="T42" s="616" t="s">
        <v>176</v>
      </c>
    </row>
    <row r="43" spans="1:20" s="729" customFormat="1" ht="46.5" customHeight="1">
      <c r="A43" s="730" t="s">
        <v>82</v>
      </c>
      <c r="B43" s="731" t="s">
        <v>83</v>
      </c>
      <c r="C43" s="724" t="s">
        <v>84</v>
      </c>
      <c r="D43" s="727">
        <v>7.62</v>
      </c>
      <c r="E43" s="728">
        <v>0</v>
      </c>
      <c r="F43" s="727">
        <v>7.62</v>
      </c>
      <c r="G43" s="727">
        <v>7.62</v>
      </c>
      <c r="H43" s="903">
        <f t="shared" si="14"/>
        <v>0</v>
      </c>
      <c r="I43" s="904">
        <v>0</v>
      </c>
      <c r="J43" s="905">
        <v>0</v>
      </c>
      <c r="K43" s="906">
        <v>0</v>
      </c>
      <c r="L43" s="727">
        <v>0</v>
      </c>
      <c r="M43" s="727">
        <v>0</v>
      </c>
      <c r="N43" s="903">
        <v>0</v>
      </c>
      <c r="O43" s="904">
        <v>7.62</v>
      </c>
      <c r="P43" s="905">
        <f>'1Ф'!M44-'10квФ'!J43-'10квФ'!L43-'10квФ'!N43</f>
        <v>0</v>
      </c>
      <c r="Q43" s="741">
        <f t="shared" si="3"/>
        <v>7.62</v>
      </c>
      <c r="R43" s="728">
        <f t="shared" si="4"/>
        <v>7.62</v>
      </c>
      <c r="S43" s="728">
        <f t="shared" si="5"/>
        <v>100</v>
      </c>
      <c r="T43" s="741" t="s">
        <v>176</v>
      </c>
    </row>
    <row r="44" spans="1:20" s="583" customFormat="1" ht="45">
      <c r="A44" s="617" t="s">
        <v>85</v>
      </c>
      <c r="B44" s="619" t="s">
        <v>86</v>
      </c>
      <c r="C44" s="610" t="s">
        <v>87</v>
      </c>
      <c r="D44" s="611">
        <v>0</v>
      </c>
      <c r="E44" s="612">
        <v>0</v>
      </c>
      <c r="F44" s="611">
        <v>0</v>
      </c>
      <c r="G44" s="611">
        <v>0</v>
      </c>
      <c r="H44" s="613">
        <f t="shared" si="14"/>
        <v>0</v>
      </c>
      <c r="I44" s="614">
        <v>0</v>
      </c>
      <c r="J44" s="615">
        <v>0</v>
      </c>
      <c r="K44" s="624">
        <v>0</v>
      </c>
      <c r="L44" s="611">
        <v>0</v>
      </c>
      <c r="M44" s="611">
        <v>0</v>
      </c>
      <c r="N44" s="613">
        <v>0</v>
      </c>
      <c r="O44" s="614">
        <v>0</v>
      </c>
      <c r="P44" s="615">
        <v>0</v>
      </c>
      <c r="Q44" s="616">
        <f t="shared" si="3"/>
        <v>0</v>
      </c>
      <c r="R44" s="612">
        <f t="shared" si="4"/>
        <v>0</v>
      </c>
      <c r="S44" s="612" t="s">
        <v>176</v>
      </c>
      <c r="T44" s="616" t="s">
        <v>176</v>
      </c>
    </row>
    <row r="45" spans="1:20" s="583" customFormat="1" ht="51.75" customHeight="1">
      <c r="A45" s="617" t="s">
        <v>88</v>
      </c>
      <c r="B45" s="619" t="s">
        <v>89</v>
      </c>
      <c r="C45" s="610" t="s">
        <v>90</v>
      </c>
      <c r="D45" s="611">
        <v>0</v>
      </c>
      <c r="E45" s="612">
        <v>0</v>
      </c>
      <c r="F45" s="611">
        <v>0</v>
      </c>
      <c r="G45" s="611">
        <v>0</v>
      </c>
      <c r="H45" s="613">
        <f t="shared" si="14"/>
        <v>0</v>
      </c>
      <c r="I45" s="614">
        <v>0</v>
      </c>
      <c r="J45" s="615">
        <v>0</v>
      </c>
      <c r="K45" s="624">
        <v>0</v>
      </c>
      <c r="L45" s="611">
        <v>0</v>
      </c>
      <c r="M45" s="611">
        <v>0</v>
      </c>
      <c r="N45" s="613">
        <v>0</v>
      </c>
      <c r="O45" s="614">
        <v>0</v>
      </c>
      <c r="P45" s="615">
        <f>'1Ф'!M46-'10квФ'!J45-'10квФ'!L45-'10квФ'!N45</f>
        <v>0</v>
      </c>
      <c r="Q45" s="616">
        <f t="shared" si="3"/>
        <v>0</v>
      </c>
      <c r="R45" s="612">
        <f t="shared" si="4"/>
        <v>0</v>
      </c>
      <c r="S45" s="612" t="e">
        <f t="shared" si="5"/>
        <v>#DIV/0!</v>
      </c>
      <c r="T45" s="616" t="s">
        <v>176</v>
      </c>
    </row>
    <row r="46" spans="1:20" s="583" customFormat="1" ht="30">
      <c r="A46" s="617" t="s">
        <v>91</v>
      </c>
      <c r="B46" s="618" t="s">
        <v>92</v>
      </c>
      <c r="C46" s="610" t="s">
        <v>93</v>
      </c>
      <c r="D46" s="611">
        <v>0.71</v>
      </c>
      <c r="E46" s="612">
        <v>0</v>
      </c>
      <c r="F46" s="611">
        <v>0.71</v>
      </c>
      <c r="G46" s="611">
        <v>0.71</v>
      </c>
      <c r="H46" s="613">
        <f t="shared" si="14"/>
        <v>0</v>
      </c>
      <c r="I46" s="614">
        <v>0</v>
      </c>
      <c r="J46" s="615">
        <v>0</v>
      </c>
      <c r="K46" s="624">
        <v>0</v>
      </c>
      <c r="L46" s="611">
        <v>0</v>
      </c>
      <c r="M46" s="611">
        <v>0</v>
      </c>
      <c r="N46" s="613">
        <v>0</v>
      </c>
      <c r="O46" s="614">
        <v>0.71</v>
      </c>
      <c r="P46" s="615">
        <v>0</v>
      </c>
      <c r="Q46" s="616">
        <f t="shared" si="3"/>
        <v>0.71</v>
      </c>
      <c r="R46" s="612">
        <f t="shared" si="4"/>
        <v>0.71</v>
      </c>
      <c r="S46" s="612" t="s">
        <v>176</v>
      </c>
      <c r="T46" s="616" t="s">
        <v>176</v>
      </c>
    </row>
    <row r="47" spans="1:20" s="583" customFormat="1" ht="30">
      <c r="A47" s="617" t="s">
        <v>94</v>
      </c>
      <c r="B47" s="618" t="s">
        <v>95</v>
      </c>
      <c r="C47" s="610" t="s">
        <v>96</v>
      </c>
      <c r="D47" s="611">
        <v>0</v>
      </c>
      <c r="E47" s="612">
        <v>0</v>
      </c>
      <c r="F47" s="611">
        <v>0</v>
      </c>
      <c r="G47" s="611">
        <v>0</v>
      </c>
      <c r="H47" s="613">
        <f t="shared" si="14"/>
        <v>0</v>
      </c>
      <c r="I47" s="614">
        <v>0</v>
      </c>
      <c r="J47" s="615">
        <v>0</v>
      </c>
      <c r="K47" s="624">
        <v>0</v>
      </c>
      <c r="L47" s="611">
        <v>0</v>
      </c>
      <c r="M47" s="611">
        <v>0</v>
      </c>
      <c r="N47" s="613">
        <v>0</v>
      </c>
      <c r="O47" s="614">
        <v>0</v>
      </c>
      <c r="P47" s="615">
        <v>0</v>
      </c>
      <c r="Q47" s="616">
        <f t="shared" si="3"/>
        <v>0</v>
      </c>
      <c r="R47" s="612">
        <f t="shared" si="4"/>
        <v>0</v>
      </c>
      <c r="S47" s="612" t="s">
        <v>176</v>
      </c>
      <c r="T47" s="616" t="s">
        <v>176</v>
      </c>
    </row>
    <row r="48" spans="1:20">
      <c r="A48" s="448" t="s">
        <v>97</v>
      </c>
      <c r="B48" s="449" t="s">
        <v>98</v>
      </c>
      <c r="C48" s="446" t="s">
        <v>25</v>
      </c>
      <c r="D48" s="147">
        <f>SUM(D49:D58)</f>
        <v>1.9049999999999998</v>
      </c>
      <c r="E48" s="112">
        <v>0</v>
      </c>
      <c r="F48" s="147">
        <f t="shared" ref="F48:P48" si="15">SUM(F49:F58)</f>
        <v>1.9049999999999998</v>
      </c>
      <c r="G48" s="147">
        <f t="shared" si="15"/>
        <v>1.9049999999999998</v>
      </c>
      <c r="H48" s="169">
        <f t="shared" si="15"/>
        <v>0</v>
      </c>
      <c r="I48" s="170">
        <f t="shared" si="15"/>
        <v>0</v>
      </c>
      <c r="J48" s="142">
        <f t="shared" si="15"/>
        <v>0</v>
      </c>
      <c r="K48" s="623">
        <f t="shared" si="15"/>
        <v>0</v>
      </c>
      <c r="L48" s="147">
        <f t="shared" si="15"/>
        <v>0</v>
      </c>
      <c r="M48" s="147">
        <f t="shared" si="15"/>
        <v>1.9049999999999998</v>
      </c>
      <c r="N48" s="169">
        <f t="shared" si="15"/>
        <v>0</v>
      </c>
      <c r="O48" s="170">
        <f t="shared" si="15"/>
        <v>0</v>
      </c>
      <c r="P48" s="142">
        <f t="shared" si="15"/>
        <v>0</v>
      </c>
      <c r="Q48" s="443">
        <f t="shared" si="3"/>
        <v>1.9049999999999998</v>
      </c>
      <c r="R48" s="112">
        <f t="shared" si="4"/>
        <v>1.9049999999999998</v>
      </c>
      <c r="S48" s="112">
        <f t="shared" si="5"/>
        <v>100</v>
      </c>
      <c r="T48" s="443" t="s">
        <v>176</v>
      </c>
    </row>
    <row r="49" spans="1:20" s="583" customFormat="1" ht="30">
      <c r="A49" s="620" t="s">
        <v>99</v>
      </c>
      <c r="B49" s="588" t="s">
        <v>100</v>
      </c>
      <c r="C49" s="621" t="s">
        <v>101</v>
      </c>
      <c r="D49" s="611">
        <v>0</v>
      </c>
      <c r="E49" s="612">
        <v>0</v>
      </c>
      <c r="F49" s="611">
        <v>0</v>
      </c>
      <c r="G49" s="611">
        <v>0</v>
      </c>
      <c r="H49" s="613">
        <f t="shared" ref="H49:H58" si="16">J49+L49+N49+P49</f>
        <v>0</v>
      </c>
      <c r="I49" s="614">
        <v>0</v>
      </c>
      <c r="J49" s="615">
        <v>0</v>
      </c>
      <c r="K49" s="624">
        <v>0</v>
      </c>
      <c r="L49" s="611">
        <v>0</v>
      </c>
      <c r="M49" s="611">
        <v>0</v>
      </c>
      <c r="N49" s="613">
        <v>0</v>
      </c>
      <c r="O49" s="614">
        <v>0</v>
      </c>
      <c r="P49" s="615">
        <v>0</v>
      </c>
      <c r="Q49" s="616">
        <f t="shared" si="3"/>
        <v>0</v>
      </c>
      <c r="R49" s="612">
        <f t="shared" si="4"/>
        <v>0</v>
      </c>
      <c r="S49" s="612" t="e">
        <f t="shared" si="5"/>
        <v>#DIV/0!</v>
      </c>
      <c r="T49" s="616" t="s">
        <v>176</v>
      </c>
    </row>
    <row r="50" spans="1:20" s="729" customFormat="1" ht="30">
      <c r="A50" s="730" t="s">
        <v>102</v>
      </c>
      <c r="B50" s="723" t="s">
        <v>103</v>
      </c>
      <c r="C50" s="724" t="s">
        <v>104</v>
      </c>
      <c r="D50" s="727">
        <v>0.96</v>
      </c>
      <c r="E50" s="728">
        <v>0</v>
      </c>
      <c r="F50" s="727">
        <v>0.96</v>
      </c>
      <c r="G50" s="727">
        <v>0.96</v>
      </c>
      <c r="H50" s="903">
        <f t="shared" si="16"/>
        <v>0</v>
      </c>
      <c r="I50" s="904">
        <v>0</v>
      </c>
      <c r="J50" s="905">
        <v>0</v>
      </c>
      <c r="K50" s="906">
        <v>0</v>
      </c>
      <c r="L50" s="727">
        <v>0</v>
      </c>
      <c r="M50" s="727">
        <v>0.96</v>
      </c>
      <c r="N50" s="903">
        <v>0</v>
      </c>
      <c r="O50" s="904">
        <v>0</v>
      </c>
      <c r="P50" s="905">
        <v>0</v>
      </c>
      <c r="Q50" s="741">
        <f t="shared" si="3"/>
        <v>0.96</v>
      </c>
      <c r="R50" s="728">
        <f t="shared" si="4"/>
        <v>0.96</v>
      </c>
      <c r="S50" s="728" t="s">
        <v>176</v>
      </c>
      <c r="T50" s="741" t="s">
        <v>176</v>
      </c>
    </row>
    <row r="51" spans="1:20" s="583" customFormat="1" ht="30">
      <c r="A51" s="617" t="s">
        <v>105</v>
      </c>
      <c r="B51" s="590" t="s">
        <v>106</v>
      </c>
      <c r="C51" s="610" t="s">
        <v>107</v>
      </c>
      <c r="D51" s="611">
        <v>0</v>
      </c>
      <c r="E51" s="612">
        <v>0</v>
      </c>
      <c r="F51" s="611">
        <v>0</v>
      </c>
      <c r="G51" s="611">
        <v>0</v>
      </c>
      <c r="H51" s="613">
        <v>0</v>
      </c>
      <c r="I51" s="614">
        <v>0</v>
      </c>
      <c r="J51" s="615">
        <v>0</v>
      </c>
      <c r="K51" s="624">
        <v>0</v>
      </c>
      <c r="L51" s="611">
        <v>0</v>
      </c>
      <c r="M51" s="611">
        <v>0</v>
      </c>
      <c r="N51" s="613">
        <v>0</v>
      </c>
      <c r="O51" s="614">
        <v>0</v>
      </c>
      <c r="P51" s="615">
        <f>'1Ф'!M52-'10квФ'!J51-'10квФ'!L51-'10квФ'!N51</f>
        <v>0</v>
      </c>
      <c r="Q51" s="616">
        <f t="shared" si="3"/>
        <v>0</v>
      </c>
      <c r="R51" s="612">
        <f t="shared" si="4"/>
        <v>0</v>
      </c>
      <c r="S51" s="612" t="e">
        <f t="shared" si="5"/>
        <v>#DIV/0!</v>
      </c>
      <c r="T51" s="616" t="s">
        <v>176</v>
      </c>
    </row>
    <row r="52" spans="1:20" s="583" customFormat="1" ht="30">
      <c r="A52" s="617" t="s">
        <v>108</v>
      </c>
      <c r="B52" s="590" t="s">
        <v>109</v>
      </c>
      <c r="C52" s="610" t="s">
        <v>110</v>
      </c>
      <c r="D52" s="611">
        <v>0</v>
      </c>
      <c r="E52" s="612">
        <v>0</v>
      </c>
      <c r="F52" s="611">
        <v>0</v>
      </c>
      <c r="G52" s="611">
        <v>0</v>
      </c>
      <c r="H52" s="613">
        <f t="shared" si="16"/>
        <v>0</v>
      </c>
      <c r="I52" s="614">
        <v>0</v>
      </c>
      <c r="J52" s="615">
        <v>0</v>
      </c>
      <c r="K52" s="624">
        <v>0</v>
      </c>
      <c r="L52" s="611">
        <v>0</v>
      </c>
      <c r="M52" s="611">
        <v>0</v>
      </c>
      <c r="N52" s="613">
        <v>0</v>
      </c>
      <c r="O52" s="614">
        <v>0</v>
      </c>
      <c r="P52" s="615">
        <v>0</v>
      </c>
      <c r="Q52" s="616">
        <f t="shared" si="3"/>
        <v>0</v>
      </c>
      <c r="R52" s="612">
        <f t="shared" si="4"/>
        <v>0</v>
      </c>
      <c r="S52" s="612" t="s">
        <v>176</v>
      </c>
      <c r="T52" s="616" t="s">
        <v>176</v>
      </c>
    </row>
    <row r="53" spans="1:20" s="583" customFormat="1">
      <c r="A53" s="617" t="s">
        <v>111</v>
      </c>
      <c r="B53" s="590" t="s">
        <v>112</v>
      </c>
      <c r="C53" s="610" t="s">
        <v>113</v>
      </c>
      <c r="D53" s="611">
        <v>0</v>
      </c>
      <c r="E53" s="612">
        <v>0</v>
      </c>
      <c r="F53" s="611">
        <v>0</v>
      </c>
      <c r="G53" s="611">
        <v>0</v>
      </c>
      <c r="H53" s="613">
        <f t="shared" si="16"/>
        <v>0</v>
      </c>
      <c r="I53" s="614">
        <v>0</v>
      </c>
      <c r="J53" s="615">
        <v>0</v>
      </c>
      <c r="K53" s="624">
        <v>0</v>
      </c>
      <c r="L53" s="611">
        <v>0</v>
      </c>
      <c r="M53" s="611">
        <v>0</v>
      </c>
      <c r="N53" s="613">
        <v>0</v>
      </c>
      <c r="O53" s="614">
        <v>0</v>
      </c>
      <c r="P53" s="615">
        <v>0</v>
      </c>
      <c r="Q53" s="616">
        <f t="shared" si="3"/>
        <v>0</v>
      </c>
      <c r="R53" s="612">
        <f t="shared" si="4"/>
        <v>0</v>
      </c>
      <c r="S53" s="612" t="s">
        <v>176</v>
      </c>
      <c r="T53" s="616" t="s">
        <v>176</v>
      </c>
    </row>
    <row r="54" spans="1:20" s="583" customFormat="1">
      <c r="A54" s="617" t="s">
        <v>114</v>
      </c>
      <c r="B54" s="590" t="s">
        <v>115</v>
      </c>
      <c r="C54" s="610" t="s">
        <v>116</v>
      </c>
      <c r="D54" s="611">
        <v>0</v>
      </c>
      <c r="E54" s="612">
        <v>0</v>
      </c>
      <c r="F54" s="611">
        <v>0</v>
      </c>
      <c r="G54" s="611">
        <v>0</v>
      </c>
      <c r="H54" s="613">
        <f t="shared" si="16"/>
        <v>0</v>
      </c>
      <c r="I54" s="614">
        <v>0</v>
      </c>
      <c r="J54" s="615">
        <v>0</v>
      </c>
      <c r="K54" s="624">
        <v>0</v>
      </c>
      <c r="L54" s="611">
        <v>0</v>
      </c>
      <c r="M54" s="611">
        <v>0</v>
      </c>
      <c r="N54" s="613">
        <v>0</v>
      </c>
      <c r="O54" s="614">
        <v>0</v>
      </c>
      <c r="P54" s="615">
        <f>'1Ф'!M55-'10квФ'!J54-'10квФ'!L54-'10квФ'!N54</f>
        <v>0</v>
      </c>
      <c r="Q54" s="616">
        <f t="shared" si="3"/>
        <v>0</v>
      </c>
      <c r="R54" s="612">
        <f t="shared" si="4"/>
        <v>0</v>
      </c>
      <c r="S54" s="612" t="e">
        <f t="shared" si="5"/>
        <v>#DIV/0!</v>
      </c>
      <c r="T54" s="616" t="s">
        <v>176</v>
      </c>
    </row>
    <row r="55" spans="1:20" s="729" customFormat="1" ht="52.5" customHeight="1">
      <c r="A55" s="730" t="s">
        <v>117</v>
      </c>
      <c r="B55" s="723" t="s">
        <v>118</v>
      </c>
      <c r="C55" s="724" t="s">
        <v>119</v>
      </c>
      <c r="D55" s="727">
        <v>0.56999999999999995</v>
      </c>
      <c r="E55" s="728">
        <v>0</v>
      </c>
      <c r="F55" s="727">
        <v>0.56999999999999995</v>
      </c>
      <c r="G55" s="727">
        <v>0.56999999999999995</v>
      </c>
      <c r="H55" s="903">
        <f t="shared" si="16"/>
        <v>0</v>
      </c>
      <c r="I55" s="904">
        <v>0</v>
      </c>
      <c r="J55" s="905">
        <v>0</v>
      </c>
      <c r="K55" s="906">
        <v>0</v>
      </c>
      <c r="L55" s="727">
        <v>0</v>
      </c>
      <c r="M55" s="727">
        <v>0.56999999999999995</v>
      </c>
      <c r="N55" s="903">
        <v>0</v>
      </c>
      <c r="O55" s="904">
        <v>0</v>
      </c>
      <c r="P55" s="905">
        <f>'1Ф'!M56-'10квФ'!J55-'10квФ'!L55-'10квФ'!N55</f>
        <v>0</v>
      </c>
      <c r="Q55" s="741">
        <f t="shared" si="3"/>
        <v>0.56999999999999995</v>
      </c>
      <c r="R55" s="728">
        <f t="shared" si="4"/>
        <v>0.56999999999999995</v>
      </c>
      <c r="S55" s="728">
        <f t="shared" si="5"/>
        <v>100</v>
      </c>
      <c r="T55" s="741" t="s">
        <v>176</v>
      </c>
    </row>
    <row r="56" spans="1:20" s="583" customFormat="1" ht="21" customHeight="1">
      <c r="A56" s="617" t="s">
        <v>120</v>
      </c>
      <c r="B56" s="590" t="s">
        <v>121</v>
      </c>
      <c r="C56" s="610" t="s">
        <v>122</v>
      </c>
      <c r="D56" s="611">
        <v>0</v>
      </c>
      <c r="E56" s="612">
        <v>0</v>
      </c>
      <c r="F56" s="611">
        <v>0</v>
      </c>
      <c r="G56" s="611">
        <v>0</v>
      </c>
      <c r="H56" s="613">
        <f t="shared" si="16"/>
        <v>0</v>
      </c>
      <c r="I56" s="614">
        <v>0</v>
      </c>
      <c r="J56" s="615">
        <v>0</v>
      </c>
      <c r="K56" s="624">
        <v>0</v>
      </c>
      <c r="L56" s="611">
        <v>0</v>
      </c>
      <c r="M56" s="611">
        <v>0</v>
      </c>
      <c r="N56" s="613">
        <v>0</v>
      </c>
      <c r="O56" s="614">
        <v>0</v>
      </c>
      <c r="P56" s="615">
        <v>0</v>
      </c>
      <c r="Q56" s="616">
        <f t="shared" si="3"/>
        <v>0</v>
      </c>
      <c r="R56" s="612">
        <f t="shared" si="4"/>
        <v>0</v>
      </c>
      <c r="S56" s="612" t="s">
        <v>176</v>
      </c>
      <c r="T56" s="616" t="s">
        <v>176</v>
      </c>
    </row>
    <row r="57" spans="1:20" s="729" customFormat="1" ht="69" customHeight="1">
      <c r="A57" s="730" t="s">
        <v>123</v>
      </c>
      <c r="B57" s="723" t="s">
        <v>124</v>
      </c>
      <c r="C57" s="724" t="s">
        <v>125</v>
      </c>
      <c r="D57" s="727">
        <v>0.375</v>
      </c>
      <c r="E57" s="728">
        <v>0</v>
      </c>
      <c r="F57" s="727">
        <v>0.375</v>
      </c>
      <c r="G57" s="727">
        <v>0.375</v>
      </c>
      <c r="H57" s="903">
        <f t="shared" si="16"/>
        <v>0</v>
      </c>
      <c r="I57" s="904">
        <v>0</v>
      </c>
      <c r="J57" s="905">
        <v>0</v>
      </c>
      <c r="K57" s="906">
        <v>0</v>
      </c>
      <c r="L57" s="727">
        <v>0</v>
      </c>
      <c r="M57" s="727">
        <v>0.375</v>
      </c>
      <c r="N57" s="903">
        <v>0</v>
      </c>
      <c r="O57" s="904">
        <v>0</v>
      </c>
      <c r="P57" s="905">
        <v>0</v>
      </c>
      <c r="Q57" s="741">
        <f t="shared" si="3"/>
        <v>0.375</v>
      </c>
      <c r="R57" s="728">
        <f t="shared" si="4"/>
        <v>0.375</v>
      </c>
      <c r="S57" s="728" t="s">
        <v>176</v>
      </c>
      <c r="T57" s="741" t="s">
        <v>176</v>
      </c>
    </row>
    <row r="58" spans="1:20" s="583" customFormat="1" ht="35.25" customHeight="1" thickBot="1">
      <c r="A58" s="719" t="s">
        <v>126</v>
      </c>
      <c r="B58" s="592" t="s">
        <v>127</v>
      </c>
      <c r="C58" s="631" t="s">
        <v>128</v>
      </c>
      <c r="D58" s="635">
        <v>0</v>
      </c>
      <c r="E58" s="634">
        <v>0</v>
      </c>
      <c r="F58" s="635">
        <v>0</v>
      </c>
      <c r="G58" s="635">
        <v>0</v>
      </c>
      <c r="H58" s="720">
        <f t="shared" si="16"/>
        <v>0</v>
      </c>
      <c r="I58" s="622">
        <v>0</v>
      </c>
      <c r="J58" s="627">
        <v>0</v>
      </c>
      <c r="K58" s="721">
        <v>0</v>
      </c>
      <c r="L58" s="635">
        <v>0</v>
      </c>
      <c r="M58" s="635">
        <v>0</v>
      </c>
      <c r="N58" s="720">
        <v>0</v>
      </c>
      <c r="O58" s="622">
        <v>0</v>
      </c>
      <c r="P58" s="627">
        <f>'1Ф'!M59-'10квФ'!J58-'10квФ'!L58-'10квФ'!N58</f>
        <v>0</v>
      </c>
      <c r="Q58" s="644">
        <f t="shared" si="3"/>
        <v>0</v>
      </c>
      <c r="R58" s="634">
        <f t="shared" si="4"/>
        <v>0</v>
      </c>
      <c r="S58" s="634" t="e">
        <f t="shared" si="5"/>
        <v>#DIV/0!</v>
      </c>
      <c r="T58" s="644" t="s">
        <v>176</v>
      </c>
    </row>
    <row r="70" spans="15:15">
      <c r="O70" s="1" t="s">
        <v>912</v>
      </c>
    </row>
  </sheetData>
  <autoFilter ref="A18:BR58" xr:uid="{C88FA309-199C-49FF-AEA3-E55970F58702}"/>
  <mergeCells count="25">
    <mergeCell ref="B15:B17"/>
    <mergeCell ref="C15:C17"/>
    <mergeCell ref="T15:T17"/>
    <mergeCell ref="G16:H16"/>
    <mergeCell ref="R15:S15"/>
    <mergeCell ref="M16:N16"/>
    <mergeCell ref="K16:L16"/>
    <mergeCell ref="G15:P15"/>
    <mergeCell ref="O16:P16"/>
    <mergeCell ref="A12:T12"/>
    <mergeCell ref="A13:T13"/>
    <mergeCell ref="D15:D17"/>
    <mergeCell ref="A4:T4"/>
    <mergeCell ref="A5:T5"/>
    <mergeCell ref="A7:T7"/>
    <mergeCell ref="A8:T8"/>
    <mergeCell ref="A10:T10"/>
    <mergeCell ref="R16:R17"/>
    <mergeCell ref="S16:S17"/>
    <mergeCell ref="E15:E17"/>
    <mergeCell ref="A14:T14"/>
    <mergeCell ref="F15:F17"/>
    <mergeCell ref="Q15:Q17"/>
    <mergeCell ref="I16:J16"/>
    <mergeCell ref="A15:A17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 r:id="rId1"/>
  <headerFooter alignWithMargins="0"/>
  <colBreaks count="1" manualBreakCount="1">
    <brk id="10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AD60"/>
  <sheetViews>
    <sheetView topLeftCell="A46" zoomScale="70" zoomScaleNormal="70" workbookViewId="0">
      <selection activeCell="A32" sqref="A32:XFD32"/>
    </sheetView>
  </sheetViews>
  <sheetFormatPr defaultColWidth="9" defaultRowHeight="15.75" customHeight="1"/>
  <cols>
    <col min="1" max="1" width="11.25" style="1" customWidth="1"/>
    <col min="2" max="2" width="48.5" style="1" customWidth="1"/>
    <col min="3" max="3" width="17.375" style="1" customWidth="1"/>
    <col min="4" max="4" width="14" style="1" customWidth="1"/>
    <col min="5" max="5" width="11.875" style="1" customWidth="1"/>
    <col min="6" max="7" width="12.625" style="1" customWidth="1"/>
    <col min="8" max="10" width="11.875" style="1" customWidth="1"/>
    <col min="11" max="12" width="12.5" style="1" customWidth="1"/>
    <col min="13" max="13" width="11.875" style="1" customWidth="1"/>
    <col min="14" max="23" width="8.75" style="1" customWidth="1"/>
    <col min="24" max="24" width="18.75" style="1" customWidth="1"/>
    <col min="25" max="25" width="12.125" style="1" customWidth="1"/>
    <col min="26" max="26" width="10.625" style="1" customWidth="1"/>
    <col min="27" max="27" width="22.75" style="1" customWidth="1"/>
    <col min="28" max="65" width="10.625" style="1" customWidth="1"/>
    <col min="66" max="66" width="12.125" style="1" customWidth="1"/>
    <col min="67" max="67" width="11.5" style="1" customWidth="1"/>
    <col min="68" max="68" width="14.125" style="1" customWidth="1"/>
    <col min="69" max="69" width="15.125" style="1" customWidth="1"/>
    <col min="70" max="70" width="13" style="1" customWidth="1"/>
    <col min="71" max="71" width="11.75" style="1" customWidth="1"/>
    <col min="72" max="72" width="17.5" style="1" customWidth="1"/>
    <col min="73" max="16384" width="9" style="1"/>
  </cols>
  <sheetData>
    <row r="1" spans="1:30" ht="18.75">
      <c r="X1" s="3" t="s">
        <v>913</v>
      </c>
    </row>
    <row r="2" spans="1:30" ht="18.75">
      <c r="X2" s="4" t="s">
        <v>1</v>
      </c>
    </row>
    <row r="3" spans="1:30" ht="18.75">
      <c r="X3" s="4" t="s">
        <v>2</v>
      </c>
    </row>
    <row r="4" spans="1:30" ht="18.75">
      <c r="A4" s="945" t="s">
        <v>1123</v>
      </c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  <c r="P4" s="945"/>
      <c r="Q4" s="945"/>
      <c r="R4" s="945"/>
      <c r="S4" s="945"/>
      <c r="T4" s="945"/>
      <c r="U4" s="945"/>
      <c r="V4" s="945"/>
      <c r="W4" s="945"/>
      <c r="X4" s="945"/>
      <c r="Y4" s="18"/>
      <c r="Z4" s="18"/>
      <c r="AA4" s="18"/>
      <c r="AB4" s="18"/>
      <c r="AC4" s="18"/>
    </row>
    <row r="5" spans="1:30" ht="18.75" customHeight="1">
      <c r="A5" s="944" t="s">
        <v>1082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944"/>
      <c r="W5" s="944"/>
      <c r="X5" s="944"/>
      <c r="Y5" s="5"/>
      <c r="Z5" s="5"/>
      <c r="AA5" s="5"/>
      <c r="AB5" s="5"/>
      <c r="AC5" s="5"/>
      <c r="AD5" s="5"/>
    </row>
    <row r="6" spans="1:30" ht="18.7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</row>
    <row r="7" spans="1:30" ht="18.75" customHeight="1">
      <c r="A7" s="944" t="s">
        <v>914</v>
      </c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944"/>
      <c r="O7" s="944"/>
      <c r="P7" s="944"/>
      <c r="Q7" s="944"/>
      <c r="R7" s="944"/>
      <c r="S7" s="944"/>
      <c r="T7" s="944"/>
      <c r="U7" s="944"/>
      <c r="V7" s="944"/>
      <c r="W7" s="944"/>
      <c r="X7" s="944"/>
      <c r="Y7" s="5"/>
      <c r="Z7" s="5"/>
      <c r="AA7" s="5"/>
      <c r="AB7" s="5"/>
      <c r="AC7" s="5"/>
    </row>
    <row r="8" spans="1:30">
      <c r="A8" s="1066" t="s">
        <v>901</v>
      </c>
      <c r="B8" s="1066"/>
      <c r="C8" s="1066"/>
      <c r="D8" s="1066"/>
      <c r="E8" s="1066"/>
      <c r="F8" s="1066"/>
      <c r="G8" s="1066"/>
      <c r="H8" s="1066"/>
      <c r="I8" s="1066"/>
      <c r="J8" s="1066"/>
      <c r="K8" s="1066"/>
      <c r="L8" s="1066"/>
      <c r="M8" s="1066"/>
      <c r="N8" s="1066"/>
      <c r="O8" s="1066"/>
      <c r="P8" s="1066"/>
      <c r="Q8" s="1066"/>
      <c r="R8" s="1066"/>
      <c r="S8" s="1066"/>
      <c r="T8" s="1066"/>
      <c r="U8" s="1066"/>
      <c r="V8" s="1066"/>
      <c r="W8" s="1066"/>
      <c r="X8" s="1066"/>
      <c r="Y8" s="23"/>
      <c r="Z8" s="23"/>
      <c r="AA8" s="23"/>
      <c r="AB8" s="23"/>
      <c r="AC8" s="23"/>
    </row>
    <row r="9" spans="1:30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</row>
    <row r="10" spans="1:30" ht="18.75">
      <c r="A10" s="945" t="s">
        <v>1083</v>
      </c>
      <c r="B10" s="945"/>
      <c r="C10" s="945"/>
      <c r="D10" s="945"/>
      <c r="E10" s="945"/>
      <c r="F10" s="945"/>
      <c r="G10" s="945"/>
      <c r="H10" s="945"/>
      <c r="I10" s="945"/>
      <c r="J10" s="945"/>
      <c r="K10" s="945"/>
      <c r="L10" s="945"/>
      <c r="M10" s="945"/>
      <c r="N10" s="945"/>
      <c r="O10" s="945"/>
      <c r="P10" s="945"/>
      <c r="Q10" s="945"/>
      <c r="R10" s="945"/>
      <c r="S10" s="945"/>
      <c r="T10" s="945"/>
      <c r="U10" s="945"/>
      <c r="V10" s="945"/>
      <c r="W10" s="945"/>
      <c r="X10" s="945"/>
      <c r="Y10" s="18"/>
      <c r="Z10" s="18"/>
      <c r="AA10" s="18"/>
      <c r="AB10" s="18"/>
      <c r="AC10" s="18"/>
    </row>
    <row r="11" spans="1:30" ht="18.75">
      <c r="A11" s="980"/>
      <c r="B11" s="980"/>
      <c r="C11" s="980"/>
      <c r="D11" s="980"/>
      <c r="E11" s="980"/>
      <c r="F11" s="980"/>
      <c r="G11" s="980"/>
      <c r="H11" s="980"/>
      <c r="I11" s="980"/>
      <c r="J11" s="980"/>
      <c r="K11" s="980"/>
      <c r="L11" s="980"/>
      <c r="M11" s="980"/>
      <c r="N11" s="980"/>
      <c r="O11" s="980"/>
      <c r="P11" s="980"/>
      <c r="Q11" s="980"/>
      <c r="R11" s="980"/>
      <c r="S11" s="980"/>
      <c r="T11" s="980"/>
      <c r="U11" s="980"/>
      <c r="V11" s="980"/>
      <c r="W11" s="980"/>
      <c r="X11" s="980"/>
      <c r="AC11" s="4"/>
    </row>
    <row r="12" spans="1:30" ht="18.75">
      <c r="A12" s="1065" t="s">
        <v>1098</v>
      </c>
      <c r="B12" s="1065"/>
      <c r="C12" s="1065"/>
      <c r="D12" s="1065"/>
      <c r="E12" s="1065"/>
      <c r="F12" s="1065"/>
      <c r="G12" s="1065"/>
      <c r="H12" s="1065"/>
      <c r="I12" s="1065"/>
      <c r="J12" s="1065"/>
      <c r="K12" s="1065"/>
      <c r="L12" s="1065"/>
      <c r="M12" s="1065"/>
      <c r="N12" s="1065"/>
      <c r="O12" s="1065"/>
      <c r="P12" s="1065"/>
      <c r="Q12" s="1065"/>
      <c r="R12" s="1065"/>
      <c r="S12" s="1065"/>
      <c r="T12" s="1065"/>
      <c r="U12" s="1065"/>
      <c r="V12" s="1065"/>
      <c r="W12" s="1065"/>
      <c r="X12" s="1065"/>
      <c r="Y12" s="24"/>
      <c r="Z12" s="24"/>
      <c r="AA12" s="24"/>
      <c r="AB12" s="168"/>
      <c r="AC12" s="168"/>
    </row>
    <row r="13" spans="1:30">
      <c r="A13" s="1066" t="s">
        <v>242</v>
      </c>
      <c r="B13" s="1066"/>
      <c r="C13" s="1066"/>
      <c r="D13" s="1066"/>
      <c r="E13" s="1066"/>
      <c r="F13" s="1066"/>
      <c r="G13" s="1066"/>
      <c r="H13" s="1066"/>
      <c r="I13" s="1066"/>
      <c r="J13" s="1066"/>
      <c r="K13" s="1066"/>
      <c r="L13" s="1066"/>
      <c r="M13" s="1066"/>
      <c r="N13" s="1066"/>
      <c r="O13" s="1066"/>
      <c r="P13" s="1066"/>
      <c r="Q13" s="1066"/>
      <c r="R13" s="1066"/>
      <c r="S13" s="1066"/>
      <c r="T13" s="1066"/>
      <c r="U13" s="1066"/>
      <c r="V13" s="1066"/>
      <c r="W13" s="1066"/>
      <c r="X13" s="1066"/>
      <c r="Y13" s="23"/>
      <c r="Z13" s="23"/>
      <c r="AA13" s="23"/>
      <c r="AB13" s="23"/>
      <c r="AC13" s="23"/>
    </row>
    <row r="14" spans="1:30">
      <c r="A14" s="973"/>
      <c r="B14" s="973"/>
      <c r="C14" s="973"/>
      <c r="D14" s="973"/>
      <c r="E14" s="973"/>
      <c r="F14" s="973"/>
      <c r="G14" s="973"/>
      <c r="H14" s="973"/>
      <c r="I14" s="973"/>
      <c r="J14" s="973"/>
      <c r="K14" s="973"/>
      <c r="L14" s="973"/>
      <c r="M14" s="973"/>
      <c r="N14" s="973"/>
      <c r="O14" s="973"/>
      <c r="P14" s="973"/>
      <c r="Q14" s="973"/>
      <c r="R14" s="973"/>
      <c r="S14" s="973"/>
      <c r="T14" s="973"/>
      <c r="U14" s="973"/>
      <c r="V14" s="973"/>
      <c r="W14" s="973"/>
      <c r="X14" s="973"/>
    </row>
    <row r="15" spans="1:30" ht="30.75" customHeight="1">
      <c r="A15" s="942" t="s">
        <v>6</v>
      </c>
      <c r="B15" s="942" t="s">
        <v>7</v>
      </c>
      <c r="C15" s="950" t="s">
        <v>8</v>
      </c>
      <c r="D15" s="942" t="s">
        <v>915</v>
      </c>
      <c r="E15" s="942"/>
      <c r="F15" s="942"/>
      <c r="G15" s="942"/>
      <c r="H15" s="942"/>
      <c r="I15" s="942"/>
      <c r="J15" s="942"/>
      <c r="K15" s="942"/>
      <c r="L15" s="942"/>
      <c r="M15" s="942"/>
      <c r="N15" s="942" t="s">
        <v>905</v>
      </c>
      <c r="O15" s="942"/>
      <c r="P15" s="942"/>
      <c r="Q15" s="942"/>
      <c r="R15" s="942"/>
      <c r="S15" s="942"/>
      <c r="T15" s="942"/>
      <c r="U15" s="942"/>
      <c r="V15" s="942"/>
      <c r="W15" s="942"/>
      <c r="X15" s="942" t="s">
        <v>12</v>
      </c>
    </row>
    <row r="16" spans="1:30" ht="30.75" customHeight="1">
      <c r="A16" s="942"/>
      <c r="B16" s="942"/>
      <c r="C16" s="951"/>
      <c r="D16" s="942" t="s">
        <v>1124</v>
      </c>
      <c r="E16" s="942"/>
      <c r="F16" s="942"/>
      <c r="G16" s="942"/>
      <c r="H16" s="942"/>
      <c r="I16" s="942"/>
      <c r="J16" s="942"/>
      <c r="K16" s="942"/>
      <c r="L16" s="942"/>
      <c r="M16" s="942"/>
      <c r="N16" s="942"/>
      <c r="O16" s="942"/>
      <c r="P16" s="942"/>
      <c r="Q16" s="942"/>
      <c r="R16" s="942"/>
      <c r="S16" s="942"/>
      <c r="T16" s="942"/>
      <c r="U16" s="942"/>
      <c r="V16" s="942"/>
      <c r="W16" s="942"/>
      <c r="X16" s="942"/>
    </row>
    <row r="17" spans="1:24" ht="42.75" customHeight="1">
      <c r="A17" s="942"/>
      <c r="B17" s="942"/>
      <c r="C17" s="951"/>
      <c r="D17" s="942" t="s">
        <v>13</v>
      </c>
      <c r="E17" s="942"/>
      <c r="F17" s="942"/>
      <c r="G17" s="942"/>
      <c r="H17" s="942"/>
      <c r="I17" s="942" t="s">
        <v>14</v>
      </c>
      <c r="J17" s="942"/>
      <c r="K17" s="942"/>
      <c r="L17" s="942"/>
      <c r="M17" s="942"/>
      <c r="N17" s="949" t="s">
        <v>15</v>
      </c>
      <c r="O17" s="949"/>
      <c r="P17" s="949" t="s">
        <v>16</v>
      </c>
      <c r="Q17" s="949"/>
      <c r="R17" s="949" t="s">
        <v>17</v>
      </c>
      <c r="S17" s="949"/>
      <c r="T17" s="949" t="s">
        <v>18</v>
      </c>
      <c r="U17" s="949"/>
      <c r="V17" s="949" t="s">
        <v>19</v>
      </c>
      <c r="W17" s="949"/>
      <c r="X17" s="942"/>
    </row>
    <row r="18" spans="1:24" ht="143.25" customHeight="1">
      <c r="A18" s="942"/>
      <c r="B18" s="942"/>
      <c r="C18" s="951"/>
      <c r="D18" s="1070" t="s">
        <v>15</v>
      </c>
      <c r="E18" s="1070" t="s">
        <v>16</v>
      </c>
      <c r="F18" s="1070" t="s">
        <v>17</v>
      </c>
      <c r="G18" s="1070" t="s">
        <v>18</v>
      </c>
      <c r="H18" s="1070" t="s">
        <v>19</v>
      </c>
      <c r="I18" s="1070" t="s">
        <v>20</v>
      </c>
      <c r="J18" s="1070" t="s">
        <v>16</v>
      </c>
      <c r="K18" s="1070" t="s">
        <v>17</v>
      </c>
      <c r="L18" s="1070" t="s">
        <v>18</v>
      </c>
      <c r="M18" s="1070" t="s">
        <v>19</v>
      </c>
      <c r="N18" s="949"/>
      <c r="O18" s="949"/>
      <c r="P18" s="949"/>
      <c r="Q18" s="949"/>
      <c r="R18" s="949"/>
      <c r="S18" s="949"/>
      <c r="T18" s="949"/>
      <c r="U18" s="949"/>
      <c r="V18" s="949"/>
      <c r="W18" s="949"/>
      <c r="X18" s="942"/>
    </row>
    <row r="19" spans="1:24" ht="47.25">
      <c r="A19" s="942"/>
      <c r="B19" s="942"/>
      <c r="C19" s="952"/>
      <c r="D19" s="1071"/>
      <c r="E19" s="1071"/>
      <c r="F19" s="1071"/>
      <c r="G19" s="1071"/>
      <c r="H19" s="1071"/>
      <c r="I19" s="1071"/>
      <c r="J19" s="1071"/>
      <c r="K19" s="1071"/>
      <c r="L19" s="1071"/>
      <c r="M19" s="1072"/>
      <c r="N19" s="151" t="s">
        <v>911</v>
      </c>
      <c r="O19" s="151" t="s">
        <v>22</v>
      </c>
      <c r="P19" s="151" t="s">
        <v>911</v>
      </c>
      <c r="Q19" s="151" t="s">
        <v>22</v>
      </c>
      <c r="R19" s="151" t="s">
        <v>911</v>
      </c>
      <c r="S19" s="151" t="s">
        <v>22</v>
      </c>
      <c r="T19" s="151" t="s">
        <v>911</v>
      </c>
      <c r="U19" s="151" t="s">
        <v>22</v>
      </c>
      <c r="V19" s="151" t="s">
        <v>911</v>
      </c>
      <c r="W19" s="151" t="s">
        <v>22</v>
      </c>
      <c r="X19" s="942"/>
    </row>
    <row r="20" spans="1:24" ht="26.25" customHeight="1">
      <c r="A20" s="151">
        <v>1</v>
      </c>
      <c r="B20" s="151">
        <f>A20+1</f>
        <v>2</v>
      </c>
      <c r="C20" s="160">
        <v>3</v>
      </c>
      <c r="D20" s="151">
        <v>4</v>
      </c>
      <c r="E20" s="151">
        <f t="shared" ref="E20:X20" si="0">D20+1</f>
        <v>5</v>
      </c>
      <c r="F20" s="151">
        <f t="shared" si="0"/>
        <v>6</v>
      </c>
      <c r="G20" s="151">
        <f t="shared" si="0"/>
        <v>7</v>
      </c>
      <c r="H20" s="151">
        <f t="shared" si="0"/>
        <v>8</v>
      </c>
      <c r="I20" s="151">
        <f t="shared" si="0"/>
        <v>9</v>
      </c>
      <c r="J20" s="151">
        <f t="shared" si="0"/>
        <v>10</v>
      </c>
      <c r="K20" s="151">
        <f t="shared" si="0"/>
        <v>11</v>
      </c>
      <c r="L20" s="151">
        <f t="shared" si="0"/>
        <v>12</v>
      </c>
      <c r="M20" s="161">
        <f t="shared" si="0"/>
        <v>13</v>
      </c>
      <c r="N20" s="151">
        <f t="shared" si="0"/>
        <v>14</v>
      </c>
      <c r="O20" s="151">
        <f t="shared" si="0"/>
        <v>15</v>
      </c>
      <c r="P20" s="151">
        <f t="shared" si="0"/>
        <v>16</v>
      </c>
      <c r="Q20" s="151">
        <f t="shared" si="0"/>
        <v>17</v>
      </c>
      <c r="R20" s="151">
        <f t="shared" si="0"/>
        <v>18</v>
      </c>
      <c r="S20" s="151">
        <f t="shared" si="0"/>
        <v>19</v>
      </c>
      <c r="T20" s="151">
        <f t="shared" si="0"/>
        <v>20</v>
      </c>
      <c r="U20" s="151">
        <f t="shared" si="0"/>
        <v>21</v>
      </c>
      <c r="V20" s="151">
        <f t="shared" si="0"/>
        <v>22</v>
      </c>
      <c r="W20" s="151">
        <f t="shared" si="0"/>
        <v>23</v>
      </c>
      <c r="X20" s="151">
        <f t="shared" si="0"/>
        <v>24</v>
      </c>
    </row>
    <row r="21" spans="1:24" ht="26.25" customHeight="1">
      <c r="A21" s="440" t="s">
        <v>23</v>
      </c>
      <c r="B21" s="441" t="s">
        <v>24</v>
      </c>
      <c r="C21" s="442" t="s">
        <v>25</v>
      </c>
      <c r="D21" s="147">
        <f>D22+D23+D24</f>
        <v>26.558000000000003</v>
      </c>
      <c r="E21" s="151">
        <v>0</v>
      </c>
      <c r="F21" s="151">
        <v>0</v>
      </c>
      <c r="G21" s="147">
        <f>G22+G23+G24</f>
        <v>26.558000000000003</v>
      </c>
      <c r="H21" s="151">
        <v>0</v>
      </c>
      <c r="I21" s="147">
        <f>I22+I23+I24</f>
        <v>0</v>
      </c>
      <c r="J21" s="151">
        <v>0</v>
      </c>
      <c r="K21" s="151">
        <v>0</v>
      </c>
      <c r="L21" s="147">
        <f>L22+L23+L24</f>
        <v>0</v>
      </c>
      <c r="M21" s="161">
        <v>0</v>
      </c>
      <c r="N21" s="112">
        <f>N22+N23+N24</f>
        <v>26.558000000000003</v>
      </c>
      <c r="O21" s="151">
        <f>U21</f>
        <v>100</v>
      </c>
      <c r="P21" s="151">
        <v>0</v>
      </c>
      <c r="Q21" s="151">
        <v>0</v>
      </c>
      <c r="R21" s="151">
        <v>0</v>
      </c>
      <c r="S21" s="151">
        <v>0</v>
      </c>
      <c r="T21" s="112">
        <f>G21-L21</f>
        <v>26.558000000000003</v>
      </c>
      <c r="U21" s="151">
        <f>T21/G21*100</f>
        <v>100</v>
      </c>
      <c r="V21" s="151">
        <v>0</v>
      </c>
      <c r="W21" s="151">
        <v>0</v>
      </c>
      <c r="X21" s="151">
        <v>0</v>
      </c>
    </row>
    <row r="22" spans="1:24" ht="26.25" customHeight="1">
      <c r="A22" s="444" t="s">
        <v>26</v>
      </c>
      <c r="B22" s="445" t="s">
        <v>27</v>
      </c>
      <c r="C22" s="446" t="s">
        <v>25</v>
      </c>
      <c r="D22" s="171">
        <f>D26</f>
        <v>5.1230000000000002</v>
      </c>
      <c r="E22" s="150">
        <v>0</v>
      </c>
      <c r="F22" s="150">
        <v>0</v>
      </c>
      <c r="G22" s="171">
        <f>G26</f>
        <v>5.1230000000000002</v>
      </c>
      <c r="H22" s="150">
        <v>0</v>
      </c>
      <c r="I22" s="171">
        <f>I26</f>
        <v>0</v>
      </c>
      <c r="J22" s="150">
        <v>0</v>
      </c>
      <c r="K22" s="150">
        <v>0</v>
      </c>
      <c r="L22" s="171">
        <f>L26</f>
        <v>0</v>
      </c>
      <c r="M22" s="151">
        <v>0</v>
      </c>
      <c r="N22" s="112">
        <f>N26</f>
        <v>5.1230000000000002</v>
      </c>
      <c r="O22" s="151">
        <f t="shared" ref="O22:O57" si="1">U22</f>
        <v>100</v>
      </c>
      <c r="P22" s="151">
        <v>0</v>
      </c>
      <c r="Q22" s="151">
        <v>0</v>
      </c>
      <c r="R22" s="151">
        <v>0</v>
      </c>
      <c r="S22" s="151">
        <v>0</v>
      </c>
      <c r="T22" s="151">
        <f t="shared" ref="T22:T60" si="2">G22-L22</f>
        <v>5.1230000000000002</v>
      </c>
      <c r="U22" s="151">
        <f t="shared" ref="U22:U60" si="3">T22/G22*100</f>
        <v>100</v>
      </c>
      <c r="V22" s="151">
        <v>0</v>
      </c>
      <c r="W22" s="151">
        <v>0</v>
      </c>
      <c r="X22" s="151">
        <v>0</v>
      </c>
    </row>
    <row r="23" spans="1:24" ht="26.25" customHeight="1">
      <c r="A23" s="444" t="s">
        <v>28</v>
      </c>
      <c r="B23" s="445" t="s">
        <v>29</v>
      </c>
      <c r="C23" s="446" t="s">
        <v>25</v>
      </c>
      <c r="D23" s="147">
        <f>D38</f>
        <v>19.53</v>
      </c>
      <c r="E23" s="151">
        <v>0</v>
      </c>
      <c r="F23" s="151">
        <v>0</v>
      </c>
      <c r="G23" s="147">
        <f>G38</f>
        <v>19.53</v>
      </c>
      <c r="H23" s="151">
        <v>0</v>
      </c>
      <c r="I23" s="147">
        <f>I38</f>
        <v>0</v>
      </c>
      <c r="J23" s="151">
        <v>0</v>
      </c>
      <c r="K23" s="151">
        <v>0</v>
      </c>
      <c r="L23" s="147">
        <f>L38</f>
        <v>0</v>
      </c>
      <c r="M23" s="151">
        <v>0</v>
      </c>
      <c r="N23" s="112">
        <f>N38</f>
        <v>19.53</v>
      </c>
      <c r="O23" s="151">
        <f t="shared" si="1"/>
        <v>100</v>
      </c>
      <c r="P23" s="151">
        <v>0</v>
      </c>
      <c r="Q23" s="151">
        <v>0</v>
      </c>
      <c r="R23" s="151">
        <v>0</v>
      </c>
      <c r="S23" s="151">
        <v>0</v>
      </c>
      <c r="T23" s="151">
        <f t="shared" si="2"/>
        <v>19.53</v>
      </c>
      <c r="U23" s="151">
        <f t="shared" si="3"/>
        <v>100</v>
      </c>
      <c r="V23" s="151">
        <v>0</v>
      </c>
      <c r="W23" s="151">
        <v>0</v>
      </c>
      <c r="X23" s="151">
        <v>0</v>
      </c>
    </row>
    <row r="24" spans="1:24" ht="26.25" customHeight="1">
      <c r="A24" s="444" t="s">
        <v>30</v>
      </c>
      <c r="B24" s="447" t="s">
        <v>31</v>
      </c>
      <c r="C24" s="446" t="s">
        <v>25</v>
      </c>
      <c r="D24" s="147">
        <f>D50</f>
        <v>1.9049999999999998</v>
      </c>
      <c r="E24" s="151">
        <v>0</v>
      </c>
      <c r="F24" s="151">
        <v>0</v>
      </c>
      <c r="G24" s="147">
        <f>G50</f>
        <v>1.9049999999999998</v>
      </c>
      <c r="H24" s="151">
        <v>0</v>
      </c>
      <c r="I24" s="147">
        <f>I50</f>
        <v>0</v>
      </c>
      <c r="J24" s="151">
        <v>0</v>
      </c>
      <c r="K24" s="151">
        <v>0</v>
      </c>
      <c r="L24" s="147">
        <f>L50</f>
        <v>0</v>
      </c>
      <c r="M24" s="151">
        <v>0</v>
      </c>
      <c r="N24" s="112">
        <f>N50</f>
        <v>1.9049999999999998</v>
      </c>
      <c r="O24" s="151">
        <f t="shared" si="1"/>
        <v>100</v>
      </c>
      <c r="P24" s="151">
        <v>0</v>
      </c>
      <c r="Q24" s="151">
        <v>0</v>
      </c>
      <c r="R24" s="151">
        <v>0</v>
      </c>
      <c r="S24" s="151">
        <v>0</v>
      </c>
      <c r="T24" s="151">
        <f t="shared" si="2"/>
        <v>1.9049999999999998</v>
      </c>
      <c r="U24" s="151">
        <f t="shared" si="3"/>
        <v>100</v>
      </c>
      <c r="V24" s="151">
        <v>0</v>
      </c>
      <c r="W24" s="151">
        <v>0</v>
      </c>
      <c r="X24" s="151">
        <v>0</v>
      </c>
    </row>
    <row r="25" spans="1:24" ht="26.25" customHeight="1">
      <c r="A25" s="444">
        <v>1</v>
      </c>
      <c r="B25" s="447" t="s">
        <v>32</v>
      </c>
      <c r="C25" s="446" t="s">
        <v>25</v>
      </c>
      <c r="D25" s="147">
        <f>D26+D38+D50</f>
        <v>26.558000000000003</v>
      </c>
      <c r="E25" s="151">
        <v>0</v>
      </c>
      <c r="F25" s="151">
        <v>0</v>
      </c>
      <c r="G25" s="147">
        <f>G26+G38+G50</f>
        <v>26.558000000000003</v>
      </c>
      <c r="H25" s="151">
        <v>0</v>
      </c>
      <c r="I25" s="147">
        <f>I26+I38+I50</f>
        <v>0</v>
      </c>
      <c r="J25" s="151">
        <v>0</v>
      </c>
      <c r="K25" s="151">
        <v>0</v>
      </c>
      <c r="L25" s="147">
        <f>L26+L38+L50</f>
        <v>0</v>
      </c>
      <c r="M25" s="151">
        <v>0</v>
      </c>
      <c r="N25" s="112">
        <f>N26+N38+N50</f>
        <v>26.558000000000003</v>
      </c>
      <c r="O25" s="151">
        <f t="shared" si="1"/>
        <v>100</v>
      </c>
      <c r="P25" s="151">
        <v>0</v>
      </c>
      <c r="Q25" s="151">
        <v>0</v>
      </c>
      <c r="R25" s="151">
        <v>0</v>
      </c>
      <c r="S25" s="151">
        <v>0</v>
      </c>
      <c r="T25" s="151">
        <f t="shared" si="2"/>
        <v>26.558000000000003</v>
      </c>
      <c r="U25" s="151">
        <f t="shared" si="3"/>
        <v>100</v>
      </c>
      <c r="V25" s="151">
        <v>0</v>
      </c>
      <c r="W25" s="151">
        <v>0</v>
      </c>
      <c r="X25" s="151">
        <v>0</v>
      </c>
    </row>
    <row r="26" spans="1:24" ht="26.25" customHeight="1">
      <c r="A26" s="448" t="s">
        <v>33</v>
      </c>
      <c r="B26" s="445" t="s">
        <v>34</v>
      </c>
      <c r="C26" s="446" t="s">
        <v>25</v>
      </c>
      <c r="D26" s="147">
        <f>D27+D35</f>
        <v>5.1230000000000002</v>
      </c>
      <c r="E26" s="151">
        <v>0</v>
      </c>
      <c r="F26" s="151">
        <v>0</v>
      </c>
      <c r="G26" s="147">
        <f>G27+G35</f>
        <v>5.1230000000000002</v>
      </c>
      <c r="H26" s="151">
        <v>0</v>
      </c>
      <c r="I26" s="147">
        <f>I27+I35</f>
        <v>0</v>
      </c>
      <c r="J26" s="151">
        <v>0</v>
      </c>
      <c r="K26" s="151">
        <v>0</v>
      </c>
      <c r="L26" s="147">
        <f>L27+L35</f>
        <v>0</v>
      </c>
      <c r="M26" s="151">
        <v>0</v>
      </c>
      <c r="N26" s="112">
        <f>N27</f>
        <v>5.1230000000000002</v>
      </c>
      <c r="O26" s="151">
        <f t="shared" si="1"/>
        <v>100</v>
      </c>
      <c r="P26" s="151">
        <v>0</v>
      </c>
      <c r="Q26" s="151">
        <v>0</v>
      </c>
      <c r="R26" s="151">
        <v>0</v>
      </c>
      <c r="S26" s="151">
        <v>0</v>
      </c>
      <c r="T26" s="151">
        <f t="shared" si="2"/>
        <v>5.1230000000000002</v>
      </c>
      <c r="U26" s="151">
        <f t="shared" si="3"/>
        <v>100</v>
      </c>
      <c r="V26" s="151">
        <v>0</v>
      </c>
      <c r="W26" s="151">
        <v>0</v>
      </c>
      <c r="X26" s="151">
        <v>0</v>
      </c>
    </row>
    <row r="27" spans="1:24" ht="26.25" customHeight="1">
      <c r="A27" s="448" t="s">
        <v>35</v>
      </c>
      <c r="B27" s="449" t="s">
        <v>36</v>
      </c>
      <c r="C27" s="446" t="s">
        <v>25</v>
      </c>
      <c r="D27" s="147">
        <f>D28+D31+D33</f>
        <v>5.1230000000000002</v>
      </c>
      <c r="E27" s="151">
        <v>0</v>
      </c>
      <c r="F27" s="151">
        <v>0</v>
      </c>
      <c r="G27" s="147">
        <f>G28+G31+G33</f>
        <v>5.1230000000000002</v>
      </c>
      <c r="H27" s="151">
        <v>0</v>
      </c>
      <c r="I27" s="147">
        <f>I28+I31+I33</f>
        <v>0</v>
      </c>
      <c r="J27" s="151">
        <v>0</v>
      </c>
      <c r="K27" s="151">
        <v>0</v>
      </c>
      <c r="L27" s="147">
        <f>L28+L31+L33</f>
        <v>0</v>
      </c>
      <c r="M27" s="151">
        <v>0</v>
      </c>
      <c r="N27" s="112">
        <f>N28+N31</f>
        <v>5.1230000000000002</v>
      </c>
      <c r="O27" s="151">
        <f t="shared" si="1"/>
        <v>100</v>
      </c>
      <c r="P27" s="151">
        <v>0</v>
      </c>
      <c r="Q27" s="151">
        <v>0</v>
      </c>
      <c r="R27" s="151">
        <v>0</v>
      </c>
      <c r="S27" s="151">
        <v>0</v>
      </c>
      <c r="T27" s="151">
        <f t="shared" si="2"/>
        <v>5.1230000000000002</v>
      </c>
      <c r="U27" s="151">
        <f t="shared" si="3"/>
        <v>100</v>
      </c>
      <c r="V27" s="151">
        <v>0</v>
      </c>
      <c r="W27" s="151">
        <v>0</v>
      </c>
      <c r="X27" s="151">
        <v>0</v>
      </c>
    </row>
    <row r="28" spans="1:24" ht="26.25" customHeight="1">
      <c r="A28" s="448" t="s">
        <v>37</v>
      </c>
      <c r="B28" s="449" t="s">
        <v>38</v>
      </c>
      <c r="C28" s="446" t="s">
        <v>25</v>
      </c>
      <c r="D28" s="147">
        <f>SUM(D29:D30)</f>
        <v>4.2469999999999999</v>
      </c>
      <c r="E28" s="151">
        <v>0</v>
      </c>
      <c r="F28" s="151">
        <v>0</v>
      </c>
      <c r="G28" s="147">
        <f>SUM(G29:G30)</f>
        <v>4.2469999999999999</v>
      </c>
      <c r="H28" s="151">
        <v>0</v>
      </c>
      <c r="I28" s="147">
        <f>SUM(I29:I30)</f>
        <v>0</v>
      </c>
      <c r="J28" s="151">
        <v>0</v>
      </c>
      <c r="K28" s="151">
        <v>0</v>
      </c>
      <c r="L28" s="147">
        <f>SUM(L29:L30)</f>
        <v>0</v>
      </c>
      <c r="M28" s="151">
        <v>0</v>
      </c>
      <c r="N28" s="112">
        <f>N29+N30</f>
        <v>4.2469999999999999</v>
      </c>
      <c r="O28" s="151">
        <f t="shared" si="1"/>
        <v>100</v>
      </c>
      <c r="P28" s="151">
        <v>0</v>
      </c>
      <c r="Q28" s="151">
        <v>0</v>
      </c>
      <c r="R28" s="151">
        <v>0</v>
      </c>
      <c r="S28" s="151">
        <v>0</v>
      </c>
      <c r="T28" s="151">
        <f t="shared" si="2"/>
        <v>4.2469999999999999</v>
      </c>
      <c r="U28" s="151">
        <f t="shared" si="3"/>
        <v>100</v>
      </c>
      <c r="V28" s="151">
        <v>0</v>
      </c>
      <c r="W28" s="151">
        <v>0</v>
      </c>
      <c r="X28" s="151">
        <v>0</v>
      </c>
    </row>
    <row r="29" spans="1:24" s="583" customFormat="1" ht="26.25" customHeight="1">
      <c r="A29" s="608" t="s">
        <v>39</v>
      </c>
      <c r="B29" s="609" t="s">
        <v>40</v>
      </c>
      <c r="C29" s="610" t="s">
        <v>41</v>
      </c>
      <c r="D29" s="611">
        <v>3.65</v>
      </c>
      <c r="E29" s="628">
        <v>0</v>
      </c>
      <c r="F29" s="628">
        <v>0</v>
      </c>
      <c r="G29" s="611">
        <f>D29</f>
        <v>3.65</v>
      </c>
      <c r="H29" s="628">
        <v>0</v>
      </c>
      <c r="I29" s="611">
        <f>L29</f>
        <v>0</v>
      </c>
      <c r="J29" s="628">
        <v>0</v>
      </c>
      <c r="K29" s="628">
        <v>0</v>
      </c>
      <c r="L29" s="611">
        <f>'10квФ'!P27</f>
        <v>0</v>
      </c>
      <c r="M29" s="628">
        <v>0</v>
      </c>
      <c r="N29" s="612">
        <f>D29</f>
        <v>3.65</v>
      </c>
      <c r="O29" s="628">
        <f t="shared" si="1"/>
        <v>100</v>
      </c>
      <c r="P29" s="628">
        <v>0</v>
      </c>
      <c r="Q29" s="628">
        <v>0</v>
      </c>
      <c r="R29" s="628">
        <v>0</v>
      </c>
      <c r="S29" s="628">
        <v>0</v>
      </c>
      <c r="T29" s="628">
        <f t="shared" si="2"/>
        <v>3.65</v>
      </c>
      <c r="U29" s="628">
        <f t="shared" si="3"/>
        <v>100</v>
      </c>
      <c r="V29" s="628">
        <v>0</v>
      </c>
      <c r="W29" s="628">
        <v>0</v>
      </c>
      <c r="X29" s="628">
        <v>0</v>
      </c>
    </row>
    <row r="30" spans="1:24" s="583" customFormat="1" ht="26.25" customHeight="1">
      <c r="A30" s="608" t="s">
        <v>42</v>
      </c>
      <c r="B30" s="609" t="s">
        <v>43</v>
      </c>
      <c r="C30" s="610" t="s">
        <v>44</v>
      </c>
      <c r="D30" s="611">
        <v>0.59699999999999998</v>
      </c>
      <c r="E30" s="628">
        <v>0</v>
      </c>
      <c r="F30" s="628">
        <v>0</v>
      </c>
      <c r="G30" s="611">
        <f>D30</f>
        <v>0.59699999999999998</v>
      </c>
      <c r="H30" s="628">
        <v>0</v>
      </c>
      <c r="I30" s="611">
        <f>L30</f>
        <v>0</v>
      </c>
      <c r="J30" s="628">
        <v>0</v>
      </c>
      <c r="K30" s="628">
        <v>0</v>
      </c>
      <c r="L30" s="611">
        <f>'10квФ'!P28</f>
        <v>0</v>
      </c>
      <c r="M30" s="628">
        <v>0</v>
      </c>
      <c r="N30" s="612">
        <f>D30</f>
        <v>0.59699999999999998</v>
      </c>
      <c r="O30" s="628">
        <f t="shared" si="1"/>
        <v>100</v>
      </c>
      <c r="P30" s="628">
        <v>0</v>
      </c>
      <c r="Q30" s="628">
        <v>0</v>
      </c>
      <c r="R30" s="628">
        <v>0</v>
      </c>
      <c r="S30" s="628">
        <v>0</v>
      </c>
      <c r="T30" s="628">
        <f t="shared" si="2"/>
        <v>0.59699999999999998</v>
      </c>
      <c r="U30" s="628">
        <f t="shared" si="3"/>
        <v>100</v>
      </c>
      <c r="V30" s="628">
        <v>0</v>
      </c>
      <c r="W30" s="628">
        <v>0</v>
      </c>
      <c r="X30" s="628">
        <v>0</v>
      </c>
    </row>
    <row r="31" spans="1:24" ht="26.25" customHeight="1">
      <c r="A31" s="448" t="s">
        <v>45</v>
      </c>
      <c r="B31" s="449" t="s">
        <v>46</v>
      </c>
      <c r="C31" s="446" t="s">
        <v>25</v>
      </c>
      <c r="D31" s="147">
        <f>D32</f>
        <v>0.876</v>
      </c>
      <c r="E31" s="151">
        <v>0</v>
      </c>
      <c r="F31" s="151">
        <v>0</v>
      </c>
      <c r="G31" s="147">
        <f>G32</f>
        <v>0.876</v>
      </c>
      <c r="H31" s="151">
        <v>0</v>
      </c>
      <c r="I31" s="147">
        <f>I32</f>
        <v>0</v>
      </c>
      <c r="J31" s="151">
        <v>0</v>
      </c>
      <c r="K31" s="151">
        <v>0</v>
      </c>
      <c r="L31" s="147">
        <f>L32</f>
        <v>0</v>
      </c>
      <c r="M31" s="151">
        <v>0</v>
      </c>
      <c r="N31" s="151">
        <f t="shared" ref="N31:N37" si="4">T31</f>
        <v>0.876</v>
      </c>
      <c r="O31" s="151">
        <f t="shared" si="1"/>
        <v>100</v>
      </c>
      <c r="P31" s="151">
        <v>0</v>
      </c>
      <c r="Q31" s="151">
        <v>0</v>
      </c>
      <c r="R31" s="151">
        <v>0</v>
      </c>
      <c r="S31" s="151">
        <v>0</v>
      </c>
      <c r="T31" s="151">
        <f t="shared" si="2"/>
        <v>0.876</v>
      </c>
      <c r="U31" s="151">
        <f t="shared" si="3"/>
        <v>100</v>
      </c>
      <c r="V31" s="151">
        <v>0</v>
      </c>
      <c r="W31" s="151">
        <v>0</v>
      </c>
      <c r="X31" s="151">
        <v>0</v>
      </c>
    </row>
    <row r="32" spans="1:24" s="729" customFormat="1" ht="26.25" customHeight="1">
      <c r="A32" s="730" t="s">
        <v>47</v>
      </c>
      <c r="B32" s="732" t="s">
        <v>48</v>
      </c>
      <c r="C32" s="724" t="s">
        <v>49</v>
      </c>
      <c r="D32" s="727">
        <v>0.876</v>
      </c>
      <c r="E32" s="726">
        <v>0</v>
      </c>
      <c r="F32" s="726">
        <v>0</v>
      </c>
      <c r="G32" s="727">
        <v>0.876</v>
      </c>
      <c r="H32" s="726">
        <v>0</v>
      </c>
      <c r="I32" s="727">
        <f>L32</f>
        <v>0</v>
      </c>
      <c r="J32" s="726">
        <v>0</v>
      </c>
      <c r="K32" s="726">
        <v>0</v>
      </c>
      <c r="L32" s="727">
        <f>'10квФ'!P30</f>
        <v>0</v>
      </c>
      <c r="M32" s="726">
        <v>0</v>
      </c>
      <c r="N32" s="726">
        <f t="shared" si="4"/>
        <v>0.876</v>
      </c>
      <c r="O32" s="726">
        <f t="shared" si="1"/>
        <v>100</v>
      </c>
      <c r="P32" s="726">
        <v>0</v>
      </c>
      <c r="Q32" s="726">
        <v>0</v>
      </c>
      <c r="R32" s="726">
        <v>0</v>
      </c>
      <c r="S32" s="726">
        <v>0</v>
      </c>
      <c r="T32" s="726">
        <f t="shared" si="2"/>
        <v>0.876</v>
      </c>
      <c r="U32" s="726">
        <f t="shared" si="3"/>
        <v>100</v>
      </c>
      <c r="V32" s="726">
        <v>0</v>
      </c>
      <c r="W32" s="726">
        <v>0</v>
      </c>
      <c r="X32" s="726">
        <v>0</v>
      </c>
    </row>
    <row r="33" spans="1:24" ht="26.25" customHeight="1">
      <c r="A33" s="444" t="s">
        <v>50</v>
      </c>
      <c r="B33" s="449" t="s">
        <v>51</v>
      </c>
      <c r="C33" s="446" t="s">
        <v>25</v>
      </c>
      <c r="D33" s="147">
        <f>D34</f>
        <v>0</v>
      </c>
      <c r="E33" s="151">
        <v>0</v>
      </c>
      <c r="F33" s="151">
        <v>0</v>
      </c>
      <c r="G33" s="147">
        <f>G34</f>
        <v>0</v>
      </c>
      <c r="H33" s="151">
        <v>0</v>
      </c>
      <c r="I33" s="147">
        <f>I34</f>
        <v>0</v>
      </c>
      <c r="J33" s="151">
        <v>0</v>
      </c>
      <c r="K33" s="151">
        <v>0</v>
      </c>
      <c r="L33" s="147">
        <f>L34</f>
        <v>0</v>
      </c>
      <c r="M33" s="151">
        <v>0</v>
      </c>
      <c r="N33" s="151">
        <f t="shared" si="4"/>
        <v>0</v>
      </c>
      <c r="O33" s="151" t="s">
        <v>176</v>
      </c>
      <c r="P33" s="151">
        <v>0</v>
      </c>
      <c r="Q33" s="151">
        <v>0</v>
      </c>
      <c r="R33" s="151">
        <v>0</v>
      </c>
      <c r="S33" s="151">
        <v>0</v>
      </c>
      <c r="T33" s="151">
        <f t="shared" si="2"/>
        <v>0</v>
      </c>
      <c r="U33" s="151" t="e">
        <f t="shared" si="3"/>
        <v>#DIV/0!</v>
      </c>
      <c r="V33" s="151">
        <v>0</v>
      </c>
      <c r="W33" s="151">
        <v>0</v>
      </c>
      <c r="X33" s="151">
        <v>0</v>
      </c>
    </row>
    <row r="34" spans="1:24" s="583" customFormat="1" ht="26.25" customHeight="1">
      <c r="A34" s="617" t="s">
        <v>52</v>
      </c>
      <c r="B34" s="609" t="s">
        <v>53</v>
      </c>
      <c r="C34" s="610" t="s">
        <v>54</v>
      </c>
      <c r="D34" s="611">
        <v>0</v>
      </c>
      <c r="E34" s="628">
        <v>0</v>
      </c>
      <c r="F34" s="628">
        <v>0</v>
      </c>
      <c r="G34" s="611">
        <v>0</v>
      </c>
      <c r="H34" s="628">
        <v>0</v>
      </c>
      <c r="I34" s="611">
        <f>L34</f>
        <v>0</v>
      </c>
      <c r="J34" s="628">
        <v>0</v>
      </c>
      <c r="K34" s="628">
        <v>0</v>
      </c>
      <c r="L34" s="611">
        <f>'10квФ'!P32</f>
        <v>0</v>
      </c>
      <c r="M34" s="628">
        <v>0</v>
      </c>
      <c r="N34" s="612">
        <f>D34</f>
        <v>0</v>
      </c>
      <c r="O34" s="628" t="s">
        <v>176</v>
      </c>
      <c r="P34" s="628">
        <v>0</v>
      </c>
      <c r="Q34" s="628">
        <v>0</v>
      </c>
      <c r="R34" s="628">
        <v>0</v>
      </c>
      <c r="S34" s="628">
        <v>0</v>
      </c>
      <c r="T34" s="628">
        <f t="shared" si="2"/>
        <v>0</v>
      </c>
      <c r="U34" s="628" t="e">
        <f t="shared" si="3"/>
        <v>#DIV/0!</v>
      </c>
      <c r="V34" s="628">
        <v>0</v>
      </c>
      <c r="W34" s="628">
        <v>0</v>
      </c>
      <c r="X34" s="628">
        <v>0</v>
      </c>
    </row>
    <row r="35" spans="1:24" ht="26.25" customHeight="1">
      <c r="A35" s="448" t="s">
        <v>55</v>
      </c>
      <c r="B35" s="449" t="s">
        <v>56</v>
      </c>
      <c r="C35" s="446" t="s">
        <v>25</v>
      </c>
      <c r="D35" s="147">
        <f t="shared" ref="D35:D36" si="5">D36</f>
        <v>0</v>
      </c>
      <c r="E35" s="151">
        <v>0</v>
      </c>
      <c r="F35" s="151">
        <v>0</v>
      </c>
      <c r="G35" s="147">
        <f t="shared" ref="G35:G36" si="6">G36</f>
        <v>0</v>
      </c>
      <c r="H35" s="151">
        <v>0</v>
      </c>
      <c r="I35" s="147">
        <f>I36</f>
        <v>0</v>
      </c>
      <c r="J35" s="151">
        <v>0</v>
      </c>
      <c r="K35" s="151">
        <v>0</v>
      </c>
      <c r="L35" s="147">
        <f>L36</f>
        <v>0</v>
      </c>
      <c r="M35" s="151">
        <v>0</v>
      </c>
      <c r="N35" s="151">
        <f t="shared" si="4"/>
        <v>0</v>
      </c>
      <c r="O35" s="151" t="s">
        <v>176</v>
      </c>
      <c r="P35" s="151">
        <v>0</v>
      </c>
      <c r="Q35" s="151">
        <v>0</v>
      </c>
      <c r="R35" s="151">
        <v>0</v>
      </c>
      <c r="S35" s="151">
        <v>0</v>
      </c>
      <c r="T35" s="151">
        <f t="shared" si="2"/>
        <v>0</v>
      </c>
      <c r="U35" s="151" t="s">
        <v>176</v>
      </c>
      <c r="V35" s="151">
        <v>0</v>
      </c>
      <c r="W35" s="151">
        <v>0</v>
      </c>
      <c r="X35" s="151">
        <v>0</v>
      </c>
    </row>
    <row r="36" spans="1:24" ht="26.25" customHeight="1">
      <c r="A36" s="448" t="s">
        <v>57</v>
      </c>
      <c r="B36" s="449" t="s">
        <v>58</v>
      </c>
      <c r="C36" s="446" t="s">
        <v>25</v>
      </c>
      <c r="D36" s="147">
        <f t="shared" si="5"/>
        <v>0</v>
      </c>
      <c r="E36" s="151">
        <v>0</v>
      </c>
      <c r="F36" s="151">
        <v>0</v>
      </c>
      <c r="G36" s="147">
        <f t="shared" si="6"/>
        <v>0</v>
      </c>
      <c r="H36" s="151">
        <v>0</v>
      </c>
      <c r="I36" s="147">
        <f>I37</f>
        <v>0</v>
      </c>
      <c r="J36" s="151">
        <v>0</v>
      </c>
      <c r="K36" s="151">
        <v>0</v>
      </c>
      <c r="L36" s="147">
        <f>L37</f>
        <v>0</v>
      </c>
      <c r="M36" s="151">
        <v>0</v>
      </c>
      <c r="N36" s="151">
        <f t="shared" si="4"/>
        <v>0</v>
      </c>
      <c r="O36" s="151" t="s">
        <v>176</v>
      </c>
      <c r="P36" s="151">
        <v>0</v>
      </c>
      <c r="Q36" s="151">
        <v>0</v>
      </c>
      <c r="R36" s="151">
        <v>0</v>
      </c>
      <c r="S36" s="151">
        <v>0</v>
      </c>
      <c r="T36" s="151">
        <f t="shared" si="2"/>
        <v>0</v>
      </c>
      <c r="U36" s="151" t="s">
        <v>176</v>
      </c>
      <c r="V36" s="151">
        <v>0</v>
      </c>
      <c r="W36" s="151">
        <v>0</v>
      </c>
      <c r="X36" s="151">
        <v>0</v>
      </c>
    </row>
    <row r="37" spans="1:24" s="583" customFormat="1" ht="26.25" customHeight="1">
      <c r="A37" s="617" t="s">
        <v>59</v>
      </c>
      <c r="B37" s="609" t="s">
        <v>60</v>
      </c>
      <c r="C37" s="610" t="s">
        <v>61</v>
      </c>
      <c r="D37" s="611">
        <v>0</v>
      </c>
      <c r="E37" s="628">
        <v>0</v>
      </c>
      <c r="F37" s="628">
        <v>0</v>
      </c>
      <c r="G37" s="611">
        <v>0</v>
      </c>
      <c r="H37" s="628">
        <v>0</v>
      </c>
      <c r="I37" s="611">
        <f>L37</f>
        <v>0</v>
      </c>
      <c r="J37" s="628">
        <v>0</v>
      </c>
      <c r="K37" s="628">
        <v>0</v>
      </c>
      <c r="L37" s="611">
        <v>0</v>
      </c>
      <c r="M37" s="628">
        <v>0</v>
      </c>
      <c r="N37" s="628">
        <f t="shared" si="4"/>
        <v>0</v>
      </c>
      <c r="O37" s="628" t="s">
        <v>176</v>
      </c>
      <c r="P37" s="628">
        <v>0</v>
      </c>
      <c r="Q37" s="628">
        <v>0</v>
      </c>
      <c r="R37" s="628">
        <v>0</v>
      </c>
      <c r="S37" s="628">
        <v>0</v>
      </c>
      <c r="T37" s="628">
        <f t="shared" si="2"/>
        <v>0</v>
      </c>
      <c r="U37" s="628" t="s">
        <v>176</v>
      </c>
      <c r="V37" s="628">
        <v>0</v>
      </c>
      <c r="W37" s="628">
        <v>0</v>
      </c>
      <c r="X37" s="628">
        <v>0</v>
      </c>
    </row>
    <row r="38" spans="1:24" ht="26.25" customHeight="1">
      <c r="A38" s="448" t="s">
        <v>62</v>
      </c>
      <c r="B38" s="449" t="s">
        <v>63</v>
      </c>
      <c r="C38" s="446" t="s">
        <v>25</v>
      </c>
      <c r="D38" s="147">
        <f>SUM(D39:D49)</f>
        <v>19.53</v>
      </c>
      <c r="E38" s="151">
        <v>0</v>
      </c>
      <c r="F38" s="151">
        <v>0</v>
      </c>
      <c r="G38" s="147">
        <f>SUM(G39:G49)</f>
        <v>19.53</v>
      </c>
      <c r="H38" s="151">
        <v>0</v>
      </c>
      <c r="I38" s="147">
        <f>SUM(I39:I49)</f>
        <v>0</v>
      </c>
      <c r="J38" s="151">
        <v>0</v>
      </c>
      <c r="K38" s="151">
        <v>0</v>
      </c>
      <c r="L38" s="147">
        <f>SUM(L39:L49)</f>
        <v>0</v>
      </c>
      <c r="M38" s="151">
        <v>0</v>
      </c>
      <c r="N38" s="112">
        <f>SUM(N39:N49)</f>
        <v>19.53</v>
      </c>
      <c r="O38" s="151">
        <f t="shared" si="1"/>
        <v>100</v>
      </c>
      <c r="P38" s="151">
        <v>0</v>
      </c>
      <c r="Q38" s="151">
        <v>0</v>
      </c>
      <c r="R38" s="151">
        <v>0</v>
      </c>
      <c r="S38" s="151">
        <v>0</v>
      </c>
      <c r="T38" s="151">
        <f t="shared" si="2"/>
        <v>19.53</v>
      </c>
      <c r="U38" s="151">
        <f t="shared" si="3"/>
        <v>100</v>
      </c>
      <c r="V38" s="151">
        <v>0</v>
      </c>
      <c r="W38" s="151">
        <v>0</v>
      </c>
      <c r="X38" s="151">
        <v>0</v>
      </c>
    </row>
    <row r="39" spans="1:24" s="583" customFormat="1" ht="33.75" customHeight="1">
      <c r="A39" s="617" t="s">
        <v>64</v>
      </c>
      <c r="B39" s="618" t="s">
        <v>65</v>
      </c>
      <c r="C39" s="610" t="s">
        <v>66</v>
      </c>
      <c r="D39" s="611">
        <v>0</v>
      </c>
      <c r="E39" s="628">
        <v>0</v>
      </c>
      <c r="F39" s="628">
        <v>0</v>
      </c>
      <c r="G39" s="611">
        <f>D39</f>
        <v>0</v>
      </c>
      <c r="H39" s="628">
        <v>0</v>
      </c>
      <c r="I39" s="611">
        <f t="shared" ref="I39:I49" si="7">L39</f>
        <v>0</v>
      </c>
      <c r="J39" s="628">
        <v>0</v>
      </c>
      <c r="K39" s="628">
        <v>0</v>
      </c>
      <c r="L39" s="611">
        <v>0</v>
      </c>
      <c r="M39" s="628">
        <v>0</v>
      </c>
      <c r="N39" s="612">
        <f>D39</f>
        <v>0</v>
      </c>
      <c r="O39" s="628" t="s">
        <v>176</v>
      </c>
      <c r="P39" s="628">
        <v>0</v>
      </c>
      <c r="Q39" s="628">
        <v>0</v>
      </c>
      <c r="R39" s="628">
        <v>0</v>
      </c>
      <c r="S39" s="628">
        <v>0</v>
      </c>
      <c r="T39" s="628">
        <f t="shared" si="2"/>
        <v>0</v>
      </c>
      <c r="U39" s="628" t="s">
        <v>176</v>
      </c>
      <c r="V39" s="628">
        <v>0</v>
      </c>
      <c r="W39" s="628">
        <v>0</v>
      </c>
      <c r="X39" s="628">
        <v>0</v>
      </c>
    </row>
    <row r="40" spans="1:24" s="583" customFormat="1" ht="42.75" customHeight="1">
      <c r="A40" s="617" t="s">
        <v>67</v>
      </c>
      <c r="B40" s="618" t="s">
        <v>68</v>
      </c>
      <c r="C40" s="610" t="s">
        <v>69</v>
      </c>
      <c r="D40" s="629">
        <v>11.2</v>
      </c>
      <c r="E40" s="628">
        <v>0</v>
      </c>
      <c r="F40" s="628">
        <v>0</v>
      </c>
      <c r="G40" s="611">
        <f t="shared" ref="G40:G49" si="8">D40</f>
        <v>11.2</v>
      </c>
      <c r="H40" s="628">
        <v>0</v>
      </c>
      <c r="I40" s="629">
        <f t="shared" si="7"/>
        <v>0</v>
      </c>
      <c r="J40" s="628">
        <v>0</v>
      </c>
      <c r="K40" s="628">
        <v>0</v>
      </c>
      <c r="L40" s="611">
        <f>'10квФ'!P38</f>
        <v>0</v>
      </c>
      <c r="M40" s="628">
        <v>0</v>
      </c>
      <c r="N40" s="612">
        <f t="shared" ref="N40:N49" si="9">D40</f>
        <v>11.2</v>
      </c>
      <c r="O40" s="628">
        <f t="shared" si="1"/>
        <v>100</v>
      </c>
      <c r="P40" s="628">
        <v>0</v>
      </c>
      <c r="Q40" s="628">
        <v>0</v>
      </c>
      <c r="R40" s="628">
        <v>0</v>
      </c>
      <c r="S40" s="628">
        <v>0</v>
      </c>
      <c r="T40" s="628">
        <f t="shared" si="2"/>
        <v>11.2</v>
      </c>
      <c r="U40" s="628">
        <f t="shared" si="3"/>
        <v>100</v>
      </c>
      <c r="V40" s="628">
        <v>0</v>
      </c>
      <c r="W40" s="628">
        <v>0</v>
      </c>
      <c r="X40" s="628">
        <v>0</v>
      </c>
    </row>
    <row r="41" spans="1:24" s="583" customFormat="1" ht="58.5" customHeight="1">
      <c r="A41" s="617" t="s">
        <v>70</v>
      </c>
      <c r="B41" s="618" t="s">
        <v>71</v>
      </c>
      <c r="C41" s="610" t="s">
        <v>72</v>
      </c>
      <c r="D41" s="629">
        <v>0</v>
      </c>
      <c r="E41" s="628">
        <v>0</v>
      </c>
      <c r="F41" s="628">
        <v>0</v>
      </c>
      <c r="G41" s="611">
        <f t="shared" si="8"/>
        <v>0</v>
      </c>
      <c r="H41" s="628">
        <v>0</v>
      </c>
      <c r="I41" s="629">
        <v>0</v>
      </c>
      <c r="J41" s="628">
        <v>0</v>
      </c>
      <c r="K41" s="628">
        <v>0</v>
      </c>
      <c r="L41" s="611">
        <f>'10квФ'!P39</f>
        <v>0</v>
      </c>
      <c r="M41" s="628">
        <v>0</v>
      </c>
      <c r="N41" s="612">
        <f t="shared" si="9"/>
        <v>0</v>
      </c>
      <c r="O41" s="628" t="s">
        <v>176</v>
      </c>
      <c r="P41" s="628">
        <v>0</v>
      </c>
      <c r="Q41" s="628">
        <v>0</v>
      </c>
      <c r="R41" s="628">
        <v>0</v>
      </c>
      <c r="S41" s="628">
        <v>0</v>
      </c>
      <c r="T41" s="628">
        <f t="shared" si="2"/>
        <v>0</v>
      </c>
      <c r="U41" s="628" t="e">
        <f t="shared" si="3"/>
        <v>#DIV/0!</v>
      </c>
      <c r="V41" s="628">
        <v>0</v>
      </c>
      <c r="W41" s="628">
        <v>0</v>
      </c>
      <c r="X41" s="628">
        <v>0</v>
      </c>
    </row>
    <row r="42" spans="1:24" s="583" customFormat="1" ht="43.5" customHeight="1">
      <c r="A42" s="617" t="s">
        <v>73</v>
      </c>
      <c r="B42" s="618" t="s">
        <v>74</v>
      </c>
      <c r="C42" s="610" t="s">
        <v>75</v>
      </c>
      <c r="D42" s="629">
        <v>0</v>
      </c>
      <c r="E42" s="628">
        <v>0</v>
      </c>
      <c r="F42" s="628">
        <v>0</v>
      </c>
      <c r="G42" s="611">
        <f t="shared" si="8"/>
        <v>0</v>
      </c>
      <c r="H42" s="628">
        <v>0</v>
      </c>
      <c r="I42" s="629">
        <f t="shared" si="7"/>
        <v>0</v>
      </c>
      <c r="J42" s="628">
        <v>0</v>
      </c>
      <c r="K42" s="628">
        <v>0</v>
      </c>
      <c r="L42" s="629">
        <v>0</v>
      </c>
      <c r="M42" s="628">
        <v>0</v>
      </c>
      <c r="N42" s="612">
        <f t="shared" si="9"/>
        <v>0</v>
      </c>
      <c r="O42" s="628" t="s">
        <v>176</v>
      </c>
      <c r="P42" s="628">
        <v>0</v>
      </c>
      <c r="Q42" s="628">
        <v>0</v>
      </c>
      <c r="R42" s="628">
        <v>0</v>
      </c>
      <c r="S42" s="628">
        <v>0</v>
      </c>
      <c r="T42" s="628">
        <f t="shared" si="2"/>
        <v>0</v>
      </c>
      <c r="U42" s="628" t="s">
        <v>176</v>
      </c>
      <c r="V42" s="628">
        <v>0</v>
      </c>
      <c r="W42" s="628">
        <v>0</v>
      </c>
      <c r="X42" s="628">
        <v>0</v>
      </c>
    </row>
    <row r="43" spans="1:24" s="583" customFormat="1" ht="54.75" customHeight="1">
      <c r="A43" s="617" t="s">
        <v>76</v>
      </c>
      <c r="B43" s="619" t="s">
        <v>77</v>
      </c>
      <c r="C43" s="610" t="s">
        <v>78</v>
      </c>
      <c r="D43" s="629">
        <v>0</v>
      </c>
      <c r="E43" s="628">
        <v>0</v>
      </c>
      <c r="F43" s="628">
        <v>0</v>
      </c>
      <c r="G43" s="611">
        <f t="shared" si="8"/>
        <v>0</v>
      </c>
      <c r="H43" s="628">
        <v>0</v>
      </c>
      <c r="I43" s="629">
        <v>0</v>
      </c>
      <c r="J43" s="628">
        <v>0</v>
      </c>
      <c r="K43" s="628">
        <v>0</v>
      </c>
      <c r="L43" s="611">
        <f>'10квФ'!P41</f>
        <v>0</v>
      </c>
      <c r="M43" s="628">
        <v>0</v>
      </c>
      <c r="N43" s="612">
        <f t="shared" si="9"/>
        <v>0</v>
      </c>
      <c r="O43" s="628" t="e">
        <f t="shared" si="1"/>
        <v>#DIV/0!</v>
      </c>
      <c r="P43" s="628">
        <v>0</v>
      </c>
      <c r="Q43" s="628">
        <v>0</v>
      </c>
      <c r="R43" s="628">
        <v>0</v>
      </c>
      <c r="S43" s="628">
        <v>0</v>
      </c>
      <c r="T43" s="628">
        <f t="shared" si="2"/>
        <v>0</v>
      </c>
      <c r="U43" s="628" t="e">
        <f t="shared" si="3"/>
        <v>#DIV/0!</v>
      </c>
      <c r="V43" s="628">
        <v>0</v>
      </c>
      <c r="W43" s="628">
        <v>0</v>
      </c>
      <c r="X43" s="628">
        <v>0</v>
      </c>
    </row>
    <row r="44" spans="1:24" s="583" customFormat="1" ht="23.25" customHeight="1">
      <c r="A44" s="617" t="s">
        <v>79</v>
      </c>
      <c r="B44" s="618" t="s">
        <v>80</v>
      </c>
      <c r="C44" s="610" t="s">
        <v>81</v>
      </c>
      <c r="D44" s="611">
        <v>0</v>
      </c>
      <c r="E44" s="628">
        <v>0</v>
      </c>
      <c r="F44" s="628">
        <v>0</v>
      </c>
      <c r="G44" s="611">
        <f t="shared" si="8"/>
        <v>0</v>
      </c>
      <c r="H44" s="628">
        <v>0</v>
      </c>
      <c r="I44" s="611">
        <f t="shared" si="7"/>
        <v>0</v>
      </c>
      <c r="J44" s="628">
        <v>0</v>
      </c>
      <c r="K44" s="628">
        <v>0</v>
      </c>
      <c r="L44" s="611">
        <v>0</v>
      </c>
      <c r="M44" s="628">
        <v>0</v>
      </c>
      <c r="N44" s="612">
        <f t="shared" si="9"/>
        <v>0</v>
      </c>
      <c r="O44" s="628" t="s">
        <v>176</v>
      </c>
      <c r="P44" s="628">
        <v>0</v>
      </c>
      <c r="Q44" s="628">
        <v>0</v>
      </c>
      <c r="R44" s="628">
        <v>0</v>
      </c>
      <c r="S44" s="628">
        <v>0</v>
      </c>
      <c r="T44" s="628">
        <f t="shared" si="2"/>
        <v>0</v>
      </c>
      <c r="U44" s="628" t="s">
        <v>176</v>
      </c>
      <c r="V44" s="628">
        <v>0</v>
      </c>
      <c r="W44" s="628">
        <v>0</v>
      </c>
      <c r="X44" s="628">
        <v>0</v>
      </c>
    </row>
    <row r="45" spans="1:24" s="729" customFormat="1" ht="58.5" customHeight="1">
      <c r="A45" s="730" t="s">
        <v>82</v>
      </c>
      <c r="B45" s="731" t="s">
        <v>83</v>
      </c>
      <c r="C45" s="724" t="s">
        <v>84</v>
      </c>
      <c r="D45" s="727">
        <v>7.62</v>
      </c>
      <c r="E45" s="726">
        <v>0</v>
      </c>
      <c r="F45" s="726">
        <v>0</v>
      </c>
      <c r="G45" s="727">
        <f t="shared" si="8"/>
        <v>7.62</v>
      </c>
      <c r="H45" s="726">
        <v>0</v>
      </c>
      <c r="I45" s="727">
        <f t="shared" si="7"/>
        <v>0</v>
      </c>
      <c r="J45" s="726">
        <v>0</v>
      </c>
      <c r="K45" s="726">
        <v>0</v>
      </c>
      <c r="L45" s="727">
        <f>'10квФ'!P43</f>
        <v>0</v>
      </c>
      <c r="M45" s="726">
        <v>0</v>
      </c>
      <c r="N45" s="728">
        <f t="shared" si="9"/>
        <v>7.62</v>
      </c>
      <c r="O45" s="726">
        <f t="shared" si="1"/>
        <v>100</v>
      </c>
      <c r="P45" s="726">
        <v>0</v>
      </c>
      <c r="Q45" s="726">
        <v>0</v>
      </c>
      <c r="R45" s="726">
        <v>0</v>
      </c>
      <c r="S45" s="726">
        <v>0</v>
      </c>
      <c r="T45" s="726">
        <f t="shared" si="2"/>
        <v>7.62</v>
      </c>
      <c r="U45" s="726">
        <f t="shared" si="3"/>
        <v>100</v>
      </c>
      <c r="V45" s="726">
        <v>0</v>
      </c>
      <c r="W45" s="726">
        <v>0</v>
      </c>
      <c r="X45" s="726">
        <v>0</v>
      </c>
    </row>
    <row r="46" spans="1:24" s="583" customFormat="1" ht="55.5" customHeight="1">
      <c r="A46" s="617" t="s">
        <v>85</v>
      </c>
      <c r="B46" s="619" t="s">
        <v>86</v>
      </c>
      <c r="C46" s="610" t="s">
        <v>87</v>
      </c>
      <c r="D46" s="611">
        <v>0</v>
      </c>
      <c r="E46" s="628">
        <v>0</v>
      </c>
      <c r="F46" s="628">
        <v>0</v>
      </c>
      <c r="G46" s="611">
        <f t="shared" si="8"/>
        <v>0</v>
      </c>
      <c r="H46" s="628">
        <v>0</v>
      </c>
      <c r="I46" s="611">
        <f t="shared" si="7"/>
        <v>0</v>
      </c>
      <c r="J46" s="628">
        <v>0</v>
      </c>
      <c r="K46" s="628">
        <v>0</v>
      </c>
      <c r="L46" s="611">
        <v>0</v>
      </c>
      <c r="M46" s="628">
        <v>0</v>
      </c>
      <c r="N46" s="612">
        <f t="shared" si="9"/>
        <v>0</v>
      </c>
      <c r="O46" s="628" t="s">
        <v>176</v>
      </c>
      <c r="P46" s="628">
        <v>0</v>
      </c>
      <c r="Q46" s="628">
        <v>0</v>
      </c>
      <c r="R46" s="628">
        <v>0</v>
      </c>
      <c r="S46" s="628">
        <v>0</v>
      </c>
      <c r="T46" s="628">
        <f t="shared" si="2"/>
        <v>0</v>
      </c>
      <c r="U46" s="628" t="s">
        <v>176</v>
      </c>
      <c r="V46" s="628">
        <v>0</v>
      </c>
      <c r="W46" s="628">
        <v>0</v>
      </c>
      <c r="X46" s="628">
        <v>0</v>
      </c>
    </row>
    <row r="47" spans="1:24" s="583" customFormat="1" ht="40.5" customHeight="1">
      <c r="A47" s="617" t="s">
        <v>88</v>
      </c>
      <c r="B47" s="619" t="s">
        <v>89</v>
      </c>
      <c r="C47" s="610" t="s">
        <v>90</v>
      </c>
      <c r="D47" s="629">
        <v>0</v>
      </c>
      <c r="E47" s="628">
        <v>0</v>
      </c>
      <c r="F47" s="628">
        <v>0</v>
      </c>
      <c r="G47" s="611">
        <f t="shared" si="8"/>
        <v>0</v>
      </c>
      <c r="H47" s="628">
        <v>0</v>
      </c>
      <c r="I47" s="629">
        <v>0</v>
      </c>
      <c r="J47" s="628">
        <v>0</v>
      </c>
      <c r="K47" s="628">
        <v>0</v>
      </c>
      <c r="L47" s="611">
        <f>'10квФ'!P45</f>
        <v>0</v>
      </c>
      <c r="M47" s="628">
        <v>0</v>
      </c>
      <c r="N47" s="612">
        <f t="shared" si="9"/>
        <v>0</v>
      </c>
      <c r="O47" s="628" t="s">
        <v>176</v>
      </c>
      <c r="P47" s="628">
        <v>0</v>
      </c>
      <c r="Q47" s="628">
        <v>0</v>
      </c>
      <c r="R47" s="628">
        <v>0</v>
      </c>
      <c r="S47" s="628">
        <v>0</v>
      </c>
      <c r="T47" s="628">
        <f t="shared" si="2"/>
        <v>0</v>
      </c>
      <c r="U47" s="628" t="e">
        <f t="shared" si="3"/>
        <v>#DIV/0!</v>
      </c>
      <c r="V47" s="628">
        <v>0</v>
      </c>
      <c r="W47" s="628">
        <v>0</v>
      </c>
      <c r="X47" s="628">
        <v>0</v>
      </c>
    </row>
    <row r="48" spans="1:24" s="583" customFormat="1" ht="34.5" customHeight="1">
      <c r="A48" s="617" t="s">
        <v>91</v>
      </c>
      <c r="B48" s="618" t="s">
        <v>92</v>
      </c>
      <c r="C48" s="610" t="s">
        <v>93</v>
      </c>
      <c r="D48" s="611">
        <v>0.71</v>
      </c>
      <c r="E48" s="628">
        <v>0</v>
      </c>
      <c r="F48" s="628">
        <v>0</v>
      </c>
      <c r="G48" s="611">
        <f t="shared" si="8"/>
        <v>0.71</v>
      </c>
      <c r="H48" s="628">
        <v>0</v>
      </c>
      <c r="I48" s="611">
        <f t="shared" si="7"/>
        <v>0</v>
      </c>
      <c r="J48" s="628">
        <v>0</v>
      </c>
      <c r="K48" s="628">
        <v>0</v>
      </c>
      <c r="L48" s="611">
        <v>0</v>
      </c>
      <c r="M48" s="628">
        <v>0</v>
      </c>
      <c r="N48" s="612">
        <f t="shared" si="9"/>
        <v>0.71</v>
      </c>
      <c r="O48" s="628" t="s">
        <v>176</v>
      </c>
      <c r="P48" s="628">
        <v>0</v>
      </c>
      <c r="Q48" s="628">
        <v>0</v>
      </c>
      <c r="R48" s="628">
        <v>0</v>
      </c>
      <c r="S48" s="628">
        <v>0</v>
      </c>
      <c r="T48" s="628">
        <f t="shared" si="2"/>
        <v>0.71</v>
      </c>
      <c r="U48" s="628" t="s">
        <v>176</v>
      </c>
      <c r="V48" s="628">
        <v>0</v>
      </c>
      <c r="W48" s="628">
        <v>0</v>
      </c>
      <c r="X48" s="628">
        <v>0</v>
      </c>
    </row>
    <row r="49" spans="1:24" s="583" customFormat="1" ht="36" customHeight="1">
      <c r="A49" s="617" t="s">
        <v>94</v>
      </c>
      <c r="B49" s="618" t="s">
        <v>95</v>
      </c>
      <c r="C49" s="610" t="s">
        <v>96</v>
      </c>
      <c r="D49" s="611">
        <v>0</v>
      </c>
      <c r="E49" s="628">
        <v>0</v>
      </c>
      <c r="F49" s="628">
        <v>0</v>
      </c>
      <c r="G49" s="611">
        <f t="shared" si="8"/>
        <v>0</v>
      </c>
      <c r="H49" s="628">
        <v>0</v>
      </c>
      <c r="I49" s="611">
        <f t="shared" si="7"/>
        <v>0</v>
      </c>
      <c r="J49" s="628">
        <v>0</v>
      </c>
      <c r="K49" s="628">
        <v>0</v>
      </c>
      <c r="L49" s="611">
        <v>0</v>
      </c>
      <c r="M49" s="628">
        <v>0</v>
      </c>
      <c r="N49" s="612">
        <f t="shared" si="9"/>
        <v>0</v>
      </c>
      <c r="O49" s="628" t="s">
        <v>176</v>
      </c>
      <c r="P49" s="628">
        <v>0</v>
      </c>
      <c r="Q49" s="628">
        <v>0</v>
      </c>
      <c r="R49" s="628">
        <v>0</v>
      </c>
      <c r="S49" s="628">
        <v>0</v>
      </c>
      <c r="T49" s="628">
        <f t="shared" si="2"/>
        <v>0</v>
      </c>
      <c r="U49" s="628" t="s">
        <v>176</v>
      </c>
      <c r="V49" s="628">
        <v>0</v>
      </c>
      <c r="W49" s="628">
        <v>0</v>
      </c>
      <c r="X49" s="628">
        <v>0</v>
      </c>
    </row>
    <row r="50" spans="1:24" ht="26.25" customHeight="1">
      <c r="A50" s="448" t="s">
        <v>97</v>
      </c>
      <c r="B50" s="449" t="s">
        <v>98</v>
      </c>
      <c r="C50" s="446" t="s">
        <v>25</v>
      </c>
      <c r="D50" s="147">
        <f>SUM(D51:D60)</f>
        <v>1.9049999999999998</v>
      </c>
      <c r="E50" s="151">
        <v>0</v>
      </c>
      <c r="F50" s="151">
        <v>0</v>
      </c>
      <c r="G50" s="147">
        <f>SUM(G51:G60)</f>
        <v>1.9049999999999998</v>
      </c>
      <c r="H50" s="151">
        <v>0</v>
      </c>
      <c r="I50" s="147">
        <f>SUM(I51:I60)</f>
        <v>0</v>
      </c>
      <c r="J50" s="151">
        <v>0</v>
      </c>
      <c r="K50" s="151">
        <v>0</v>
      </c>
      <c r="L50" s="147">
        <f>SUM(L51:L60)</f>
        <v>0</v>
      </c>
      <c r="M50" s="151">
        <v>0</v>
      </c>
      <c r="N50" s="112">
        <f>SUM(N51:N60)</f>
        <v>1.9049999999999998</v>
      </c>
      <c r="O50" s="151">
        <f t="shared" si="1"/>
        <v>100</v>
      </c>
      <c r="P50" s="151">
        <v>0</v>
      </c>
      <c r="Q50" s="151">
        <v>0</v>
      </c>
      <c r="R50" s="151">
        <v>0</v>
      </c>
      <c r="S50" s="151">
        <v>0</v>
      </c>
      <c r="T50" s="151">
        <f t="shared" si="2"/>
        <v>1.9049999999999998</v>
      </c>
      <c r="U50" s="151">
        <f t="shared" si="3"/>
        <v>100</v>
      </c>
      <c r="V50" s="151">
        <v>0</v>
      </c>
      <c r="W50" s="151">
        <v>0</v>
      </c>
      <c r="X50" s="151">
        <v>0</v>
      </c>
    </row>
    <row r="51" spans="1:24" s="583" customFormat="1" ht="36" customHeight="1">
      <c r="A51" s="620" t="s">
        <v>99</v>
      </c>
      <c r="B51" s="588" t="s">
        <v>100</v>
      </c>
      <c r="C51" s="621" t="s">
        <v>101</v>
      </c>
      <c r="D51" s="611">
        <v>0</v>
      </c>
      <c r="E51" s="628">
        <v>0</v>
      </c>
      <c r="F51" s="628">
        <v>0</v>
      </c>
      <c r="G51" s="611">
        <f>D51</f>
        <v>0</v>
      </c>
      <c r="H51" s="628">
        <v>0</v>
      </c>
      <c r="I51" s="611">
        <f t="shared" ref="I51:I59" si="10">L51</f>
        <v>0</v>
      </c>
      <c r="J51" s="628">
        <v>0</v>
      </c>
      <c r="K51" s="628">
        <v>0</v>
      </c>
      <c r="L51" s="611">
        <f>'10квФ'!P49</f>
        <v>0</v>
      </c>
      <c r="M51" s="628">
        <v>0</v>
      </c>
      <c r="N51" s="612">
        <f>D51</f>
        <v>0</v>
      </c>
      <c r="O51" s="628" t="s">
        <v>176</v>
      </c>
      <c r="P51" s="628">
        <v>0</v>
      </c>
      <c r="Q51" s="628">
        <v>0</v>
      </c>
      <c r="R51" s="628">
        <v>0</v>
      </c>
      <c r="S51" s="628">
        <v>0</v>
      </c>
      <c r="T51" s="628">
        <f t="shared" si="2"/>
        <v>0</v>
      </c>
      <c r="U51" s="628" t="e">
        <f t="shared" si="3"/>
        <v>#DIV/0!</v>
      </c>
      <c r="V51" s="628">
        <v>0</v>
      </c>
      <c r="W51" s="628">
        <v>0</v>
      </c>
      <c r="X51" s="628">
        <v>0</v>
      </c>
    </row>
    <row r="52" spans="1:24" s="729" customFormat="1" ht="35.25" customHeight="1">
      <c r="A52" s="730" t="s">
        <v>102</v>
      </c>
      <c r="B52" s="723" t="s">
        <v>103</v>
      </c>
      <c r="C52" s="724" t="s">
        <v>104</v>
      </c>
      <c r="D52" s="727">
        <v>0.96</v>
      </c>
      <c r="E52" s="726">
        <v>0</v>
      </c>
      <c r="F52" s="726">
        <v>0</v>
      </c>
      <c r="G52" s="727">
        <f t="shared" ref="G52:G60" si="11">D52</f>
        <v>0.96</v>
      </c>
      <c r="H52" s="726">
        <v>0</v>
      </c>
      <c r="I52" s="727">
        <f t="shared" si="10"/>
        <v>0</v>
      </c>
      <c r="J52" s="726">
        <v>0</v>
      </c>
      <c r="K52" s="726">
        <v>0</v>
      </c>
      <c r="L52" s="727">
        <v>0</v>
      </c>
      <c r="M52" s="726">
        <v>0</v>
      </c>
      <c r="N52" s="728">
        <f t="shared" ref="N52:N60" si="12">D52</f>
        <v>0.96</v>
      </c>
      <c r="O52" s="726" t="s">
        <v>176</v>
      </c>
      <c r="P52" s="726">
        <v>0</v>
      </c>
      <c r="Q52" s="726">
        <v>0</v>
      </c>
      <c r="R52" s="726">
        <v>0</v>
      </c>
      <c r="S52" s="726">
        <v>0</v>
      </c>
      <c r="T52" s="726">
        <f t="shared" si="2"/>
        <v>0.96</v>
      </c>
      <c r="U52" s="726" t="s">
        <v>176</v>
      </c>
      <c r="V52" s="726">
        <v>0</v>
      </c>
      <c r="W52" s="726">
        <v>0</v>
      </c>
      <c r="X52" s="726">
        <v>0</v>
      </c>
    </row>
    <row r="53" spans="1:24" s="583" customFormat="1" ht="33.75" customHeight="1">
      <c r="A53" s="617" t="s">
        <v>105</v>
      </c>
      <c r="B53" s="590" t="s">
        <v>106</v>
      </c>
      <c r="C53" s="610" t="s">
        <v>107</v>
      </c>
      <c r="D53" s="611">
        <v>0</v>
      </c>
      <c r="E53" s="628">
        <v>0</v>
      </c>
      <c r="F53" s="628">
        <v>0</v>
      </c>
      <c r="G53" s="611">
        <f t="shared" si="11"/>
        <v>0</v>
      </c>
      <c r="H53" s="628">
        <v>0</v>
      </c>
      <c r="I53" s="611">
        <f t="shared" si="10"/>
        <v>0</v>
      </c>
      <c r="J53" s="628">
        <v>0</v>
      </c>
      <c r="K53" s="628">
        <v>0</v>
      </c>
      <c r="L53" s="611">
        <f>'10квФ'!P51</f>
        <v>0</v>
      </c>
      <c r="M53" s="628">
        <v>0</v>
      </c>
      <c r="N53" s="612">
        <f t="shared" si="12"/>
        <v>0</v>
      </c>
      <c r="O53" s="628" t="s">
        <v>176</v>
      </c>
      <c r="P53" s="628">
        <v>0</v>
      </c>
      <c r="Q53" s="628">
        <v>0</v>
      </c>
      <c r="R53" s="628">
        <v>0</v>
      </c>
      <c r="S53" s="628">
        <v>0</v>
      </c>
      <c r="T53" s="628">
        <f t="shared" si="2"/>
        <v>0</v>
      </c>
      <c r="U53" s="628" t="e">
        <f t="shared" si="3"/>
        <v>#DIV/0!</v>
      </c>
      <c r="V53" s="628">
        <v>0</v>
      </c>
      <c r="W53" s="628">
        <v>0</v>
      </c>
      <c r="X53" s="628">
        <v>0</v>
      </c>
    </row>
    <row r="54" spans="1:24" s="583" customFormat="1" ht="35.25" customHeight="1">
      <c r="A54" s="617" t="s">
        <v>108</v>
      </c>
      <c r="B54" s="590" t="s">
        <v>109</v>
      </c>
      <c r="C54" s="610" t="s">
        <v>110</v>
      </c>
      <c r="D54" s="611">
        <v>0</v>
      </c>
      <c r="E54" s="628">
        <v>0</v>
      </c>
      <c r="F54" s="628">
        <v>0</v>
      </c>
      <c r="G54" s="611">
        <f t="shared" si="11"/>
        <v>0</v>
      </c>
      <c r="H54" s="628">
        <v>0</v>
      </c>
      <c r="I54" s="611">
        <f t="shared" si="10"/>
        <v>0</v>
      </c>
      <c r="J54" s="628">
        <v>0</v>
      </c>
      <c r="K54" s="628">
        <v>0</v>
      </c>
      <c r="L54" s="611">
        <v>0</v>
      </c>
      <c r="M54" s="628">
        <v>0</v>
      </c>
      <c r="N54" s="612">
        <f t="shared" si="12"/>
        <v>0</v>
      </c>
      <c r="O54" s="628" t="s">
        <v>176</v>
      </c>
      <c r="P54" s="628">
        <v>0</v>
      </c>
      <c r="Q54" s="628">
        <v>0</v>
      </c>
      <c r="R54" s="628">
        <v>0</v>
      </c>
      <c r="S54" s="628">
        <v>0</v>
      </c>
      <c r="T54" s="628">
        <f t="shared" si="2"/>
        <v>0</v>
      </c>
      <c r="U54" s="628" t="s">
        <v>176</v>
      </c>
      <c r="V54" s="628">
        <v>0</v>
      </c>
      <c r="W54" s="628">
        <v>0</v>
      </c>
      <c r="X54" s="628">
        <v>0</v>
      </c>
    </row>
    <row r="55" spans="1:24" s="583" customFormat="1" ht="26.25" customHeight="1">
      <c r="A55" s="617" t="s">
        <v>111</v>
      </c>
      <c r="B55" s="590" t="s">
        <v>112</v>
      </c>
      <c r="C55" s="610" t="s">
        <v>113</v>
      </c>
      <c r="D55" s="611">
        <v>0</v>
      </c>
      <c r="E55" s="628">
        <v>0</v>
      </c>
      <c r="F55" s="628">
        <v>0</v>
      </c>
      <c r="G55" s="611">
        <f t="shared" si="11"/>
        <v>0</v>
      </c>
      <c r="H55" s="628">
        <v>0</v>
      </c>
      <c r="I55" s="611">
        <f t="shared" si="10"/>
        <v>0</v>
      </c>
      <c r="J55" s="628">
        <v>0</v>
      </c>
      <c r="K55" s="628">
        <v>0</v>
      </c>
      <c r="L55" s="611">
        <v>0</v>
      </c>
      <c r="M55" s="628">
        <v>0</v>
      </c>
      <c r="N55" s="612">
        <f t="shared" si="12"/>
        <v>0</v>
      </c>
      <c r="O55" s="628" t="s">
        <v>176</v>
      </c>
      <c r="P55" s="628">
        <v>0</v>
      </c>
      <c r="Q55" s="628">
        <v>0</v>
      </c>
      <c r="R55" s="628">
        <v>0</v>
      </c>
      <c r="S55" s="628">
        <v>0</v>
      </c>
      <c r="T55" s="628">
        <f t="shared" si="2"/>
        <v>0</v>
      </c>
      <c r="U55" s="628" t="s">
        <v>176</v>
      </c>
      <c r="V55" s="628">
        <v>0</v>
      </c>
      <c r="W55" s="628">
        <v>0</v>
      </c>
      <c r="X55" s="628">
        <v>0</v>
      </c>
    </row>
    <row r="56" spans="1:24" s="583" customFormat="1" ht="26.25" customHeight="1">
      <c r="A56" s="617" t="s">
        <v>114</v>
      </c>
      <c r="B56" s="590" t="s">
        <v>115</v>
      </c>
      <c r="C56" s="610" t="s">
        <v>116</v>
      </c>
      <c r="D56" s="611">
        <v>0</v>
      </c>
      <c r="E56" s="628">
        <v>0</v>
      </c>
      <c r="F56" s="628">
        <v>0</v>
      </c>
      <c r="G56" s="611">
        <f t="shared" si="11"/>
        <v>0</v>
      </c>
      <c r="H56" s="628">
        <v>0</v>
      </c>
      <c r="I56" s="611">
        <v>0</v>
      </c>
      <c r="J56" s="628">
        <v>0</v>
      </c>
      <c r="K56" s="628">
        <v>0</v>
      </c>
      <c r="L56" s="611">
        <f>'10квФ'!P54</f>
        <v>0</v>
      </c>
      <c r="M56" s="628">
        <v>0</v>
      </c>
      <c r="N56" s="612">
        <f t="shared" si="12"/>
        <v>0</v>
      </c>
      <c r="O56" s="628" t="s">
        <v>176</v>
      </c>
      <c r="P56" s="628">
        <v>0</v>
      </c>
      <c r="Q56" s="628">
        <v>0</v>
      </c>
      <c r="R56" s="628">
        <v>0</v>
      </c>
      <c r="S56" s="628">
        <v>0</v>
      </c>
      <c r="T56" s="628">
        <f t="shared" si="2"/>
        <v>0</v>
      </c>
      <c r="U56" s="628" t="e">
        <f t="shared" si="3"/>
        <v>#DIV/0!</v>
      </c>
      <c r="V56" s="628">
        <v>0</v>
      </c>
      <c r="W56" s="628">
        <v>0</v>
      </c>
      <c r="X56" s="628">
        <v>0</v>
      </c>
    </row>
    <row r="57" spans="1:24" s="729" customFormat="1" ht="60">
      <c r="A57" s="722" t="s">
        <v>117</v>
      </c>
      <c r="B57" s="723" t="s">
        <v>118</v>
      </c>
      <c r="C57" s="724" t="s">
        <v>119</v>
      </c>
      <c r="D57" s="725">
        <v>0.56999999999999995</v>
      </c>
      <c r="E57" s="726">
        <v>0</v>
      </c>
      <c r="F57" s="726">
        <v>0</v>
      </c>
      <c r="G57" s="727">
        <f t="shared" si="11"/>
        <v>0.56999999999999995</v>
      </c>
      <c r="H57" s="726">
        <v>0</v>
      </c>
      <c r="I57" s="725">
        <v>0</v>
      </c>
      <c r="J57" s="726">
        <v>0</v>
      </c>
      <c r="K57" s="726">
        <v>0</v>
      </c>
      <c r="L57" s="727">
        <f>'10квФ'!P55</f>
        <v>0</v>
      </c>
      <c r="M57" s="726">
        <v>0</v>
      </c>
      <c r="N57" s="728">
        <f t="shared" si="12"/>
        <v>0.56999999999999995</v>
      </c>
      <c r="O57" s="726">
        <f t="shared" si="1"/>
        <v>100</v>
      </c>
      <c r="P57" s="726">
        <v>0</v>
      </c>
      <c r="Q57" s="726">
        <v>0</v>
      </c>
      <c r="R57" s="726">
        <v>0</v>
      </c>
      <c r="S57" s="726">
        <v>0</v>
      </c>
      <c r="T57" s="726">
        <f t="shared" si="2"/>
        <v>0.56999999999999995</v>
      </c>
      <c r="U57" s="726">
        <f t="shared" si="3"/>
        <v>100</v>
      </c>
      <c r="V57" s="726">
        <v>0</v>
      </c>
      <c r="W57" s="726">
        <v>0</v>
      </c>
      <c r="X57" s="726">
        <v>0</v>
      </c>
    </row>
    <row r="58" spans="1:24" s="583" customFormat="1">
      <c r="A58" s="617" t="s">
        <v>120</v>
      </c>
      <c r="B58" s="590" t="s">
        <v>121</v>
      </c>
      <c r="C58" s="610" t="s">
        <v>122</v>
      </c>
      <c r="D58" s="611">
        <v>0</v>
      </c>
      <c r="E58" s="628">
        <v>0</v>
      </c>
      <c r="F58" s="628">
        <v>0</v>
      </c>
      <c r="G58" s="611">
        <f t="shared" si="11"/>
        <v>0</v>
      </c>
      <c r="H58" s="628">
        <v>0</v>
      </c>
      <c r="I58" s="611">
        <f t="shared" si="10"/>
        <v>0</v>
      </c>
      <c r="J58" s="628">
        <v>0</v>
      </c>
      <c r="K58" s="628">
        <v>0</v>
      </c>
      <c r="L58" s="611">
        <v>0</v>
      </c>
      <c r="M58" s="628">
        <v>0</v>
      </c>
      <c r="N58" s="612">
        <f t="shared" si="12"/>
        <v>0</v>
      </c>
      <c r="O58" s="628" t="s">
        <v>176</v>
      </c>
      <c r="P58" s="628">
        <v>0</v>
      </c>
      <c r="Q58" s="628">
        <v>0</v>
      </c>
      <c r="R58" s="628">
        <v>0</v>
      </c>
      <c r="S58" s="628">
        <v>0</v>
      </c>
      <c r="T58" s="628">
        <f t="shared" si="2"/>
        <v>0</v>
      </c>
      <c r="U58" s="628" t="s">
        <v>176</v>
      </c>
      <c r="V58" s="628">
        <v>0</v>
      </c>
      <c r="W58" s="628">
        <v>0</v>
      </c>
      <c r="X58" s="628">
        <v>0</v>
      </c>
    </row>
    <row r="59" spans="1:24" s="729" customFormat="1" ht="75">
      <c r="A59" s="722" t="s">
        <v>123</v>
      </c>
      <c r="B59" s="723" t="s">
        <v>124</v>
      </c>
      <c r="C59" s="724" t="s">
        <v>125</v>
      </c>
      <c r="D59" s="725">
        <v>0.375</v>
      </c>
      <c r="E59" s="726">
        <v>0</v>
      </c>
      <c r="F59" s="726">
        <v>0</v>
      </c>
      <c r="G59" s="727">
        <f t="shared" si="11"/>
        <v>0.375</v>
      </c>
      <c r="H59" s="726">
        <v>0</v>
      </c>
      <c r="I59" s="725">
        <f t="shared" si="10"/>
        <v>0</v>
      </c>
      <c r="J59" s="726">
        <v>0</v>
      </c>
      <c r="K59" s="726">
        <v>0</v>
      </c>
      <c r="L59" s="725">
        <v>0</v>
      </c>
      <c r="M59" s="726">
        <v>0</v>
      </c>
      <c r="N59" s="728">
        <f t="shared" si="12"/>
        <v>0.375</v>
      </c>
      <c r="O59" s="726" t="s">
        <v>176</v>
      </c>
      <c r="P59" s="726">
        <v>0</v>
      </c>
      <c r="Q59" s="726">
        <v>0</v>
      </c>
      <c r="R59" s="726">
        <v>0</v>
      </c>
      <c r="S59" s="726">
        <v>0</v>
      </c>
      <c r="T59" s="726">
        <f t="shared" si="2"/>
        <v>0.375</v>
      </c>
      <c r="U59" s="726" t="s">
        <v>176</v>
      </c>
      <c r="V59" s="726">
        <v>0</v>
      </c>
      <c r="W59" s="726">
        <v>0</v>
      </c>
      <c r="X59" s="726">
        <v>0</v>
      </c>
    </row>
    <row r="60" spans="1:24" s="583" customFormat="1" ht="30.75" thickBot="1">
      <c r="A60" s="630" t="s">
        <v>126</v>
      </c>
      <c r="B60" s="592" t="s">
        <v>127</v>
      </c>
      <c r="C60" s="631" t="s">
        <v>128</v>
      </c>
      <c r="D60" s="632">
        <v>0</v>
      </c>
      <c r="E60" s="633">
        <v>0</v>
      </c>
      <c r="F60" s="633">
        <v>0</v>
      </c>
      <c r="G60" s="635">
        <f t="shared" si="11"/>
        <v>0</v>
      </c>
      <c r="H60" s="633">
        <v>0</v>
      </c>
      <c r="I60" s="632">
        <v>0</v>
      </c>
      <c r="J60" s="633">
        <v>0</v>
      </c>
      <c r="K60" s="633">
        <v>0</v>
      </c>
      <c r="L60" s="635">
        <f>'10квФ'!P58</f>
        <v>0</v>
      </c>
      <c r="M60" s="633">
        <v>0</v>
      </c>
      <c r="N60" s="634">
        <f t="shared" si="12"/>
        <v>0</v>
      </c>
      <c r="O60" s="633" t="s">
        <v>176</v>
      </c>
      <c r="P60" s="633">
        <v>0</v>
      </c>
      <c r="Q60" s="633">
        <v>0</v>
      </c>
      <c r="R60" s="633">
        <v>0</v>
      </c>
      <c r="S60" s="633">
        <v>0</v>
      </c>
      <c r="T60" s="633">
        <f t="shared" si="2"/>
        <v>0</v>
      </c>
      <c r="U60" s="633" t="e">
        <f t="shared" si="3"/>
        <v>#DIV/0!</v>
      </c>
      <c r="V60" s="633">
        <v>0</v>
      </c>
      <c r="W60" s="633">
        <v>0</v>
      </c>
      <c r="X60" s="633">
        <v>0</v>
      </c>
    </row>
  </sheetData>
  <autoFilter ref="A20:BT60" xr:uid="{8137FF3D-A0D4-4153-8FD9-CF242887B518}"/>
  <mergeCells count="33">
    <mergeCell ref="N15:W16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  <mergeCell ref="A4:X4"/>
    <mergeCell ref="A5:X5"/>
    <mergeCell ref="A7:X7"/>
    <mergeCell ref="A8:X8"/>
    <mergeCell ref="A10:X10"/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AB59"/>
  <sheetViews>
    <sheetView topLeftCell="A49" zoomScale="70" zoomScaleNormal="70" workbookViewId="0">
      <selection activeCell="M36" sqref="M36"/>
    </sheetView>
  </sheetViews>
  <sheetFormatPr defaultColWidth="9" defaultRowHeight="15.75" customHeight="1"/>
  <cols>
    <col min="1" max="1" width="13" style="1" customWidth="1"/>
    <col min="2" max="2" width="49.875" style="1" customWidth="1"/>
    <col min="3" max="3" width="16.375" style="1" customWidth="1"/>
    <col min="4" max="4" width="18" style="1" customWidth="1"/>
    <col min="5" max="5" width="17.5" style="1" customWidth="1"/>
    <col min="6" max="6" width="9" style="1" customWidth="1"/>
    <col min="7" max="7" width="9.125" style="1" customWidth="1"/>
    <col min="8" max="17" width="11.25" style="1" customWidth="1"/>
    <col min="18" max="18" width="9.25" style="1" customWidth="1"/>
    <col min="19" max="19" width="10.125" style="1" customWidth="1"/>
    <col min="20" max="20" width="11.75" style="1" customWidth="1"/>
    <col min="21" max="21" width="9.375" style="1" customWidth="1"/>
    <col min="22" max="22" width="12.75" style="1" customWidth="1"/>
    <col min="23" max="23" width="10.875" style="1" customWidth="1"/>
    <col min="24" max="24" width="13.25" style="1" customWidth="1"/>
    <col min="25" max="26" width="10.625" style="1" customWidth="1"/>
    <col min="27" max="27" width="12.125" style="1" customWidth="1"/>
    <col min="28" max="28" width="10.625" style="1" customWidth="1"/>
    <col min="29" max="29" width="22.75" style="1" customWidth="1"/>
    <col min="30" max="67" width="10.625" style="1" customWidth="1"/>
    <col min="68" max="68" width="12.125" style="1" customWidth="1"/>
    <col min="69" max="69" width="11.5" style="1" customWidth="1"/>
    <col min="70" max="70" width="14.125" style="1" customWidth="1"/>
    <col min="71" max="71" width="15.125" style="1" customWidth="1"/>
    <col min="72" max="72" width="13" style="1" customWidth="1"/>
    <col min="73" max="73" width="11.75" style="1" customWidth="1"/>
    <col min="74" max="74" width="17.5" style="1" customWidth="1"/>
    <col min="75" max="16384" width="9" style="1"/>
  </cols>
  <sheetData>
    <row r="1" spans="1:28" ht="18.75">
      <c r="V1" s="3" t="s">
        <v>916</v>
      </c>
    </row>
    <row r="2" spans="1:28" ht="18.75">
      <c r="V2" s="4" t="s">
        <v>1</v>
      </c>
    </row>
    <row r="3" spans="1:28" ht="18.75">
      <c r="V3" s="4" t="s">
        <v>2</v>
      </c>
    </row>
    <row r="4" spans="1:28" ht="18.75">
      <c r="A4" s="945" t="s">
        <v>1125</v>
      </c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  <c r="P4" s="945"/>
      <c r="Q4" s="945"/>
      <c r="R4" s="945"/>
      <c r="S4" s="945"/>
      <c r="T4" s="945"/>
      <c r="U4" s="945"/>
      <c r="V4" s="945"/>
      <c r="W4" s="18"/>
      <c r="X4" s="18"/>
      <c r="Y4" s="18"/>
      <c r="Z4" s="18"/>
      <c r="AA4" s="18"/>
    </row>
    <row r="5" spans="1:28" ht="18.75" customHeight="1">
      <c r="A5" s="944" t="s">
        <v>1126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944"/>
      <c r="W5" s="5"/>
      <c r="X5" s="5"/>
      <c r="Y5" s="5"/>
      <c r="Z5" s="5"/>
      <c r="AA5" s="5"/>
      <c r="AB5" s="5"/>
    </row>
    <row r="6" spans="1:28" ht="18.7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</row>
    <row r="7" spans="1:28" ht="18.75" customHeight="1">
      <c r="A7" s="944" t="s">
        <v>914</v>
      </c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944"/>
      <c r="O7" s="944"/>
      <c r="P7" s="944"/>
      <c r="Q7" s="944"/>
      <c r="R7" s="944"/>
      <c r="S7" s="944"/>
      <c r="T7" s="944"/>
      <c r="U7" s="944"/>
      <c r="V7" s="944"/>
      <c r="W7" s="5"/>
      <c r="X7" s="5"/>
      <c r="Y7" s="5"/>
      <c r="Z7" s="5"/>
      <c r="AA7" s="5"/>
    </row>
    <row r="8" spans="1:28">
      <c r="A8" s="948" t="s">
        <v>917</v>
      </c>
      <c r="B8" s="948"/>
      <c r="C8" s="948"/>
      <c r="D8" s="948"/>
      <c r="E8" s="948"/>
      <c r="F8" s="948"/>
      <c r="G8" s="948"/>
      <c r="H8" s="948"/>
      <c r="I8" s="948"/>
      <c r="J8" s="948"/>
      <c r="K8" s="948"/>
      <c r="L8" s="948"/>
      <c r="M8" s="948"/>
      <c r="N8" s="948"/>
      <c r="O8" s="948"/>
      <c r="P8" s="948"/>
      <c r="Q8" s="948"/>
      <c r="R8" s="948"/>
      <c r="S8" s="948"/>
      <c r="T8" s="948"/>
      <c r="U8" s="948"/>
      <c r="V8" s="948"/>
      <c r="W8" s="19"/>
      <c r="X8" s="19"/>
      <c r="Y8" s="19"/>
      <c r="Z8" s="19"/>
      <c r="AA8" s="19"/>
    </row>
    <row r="9" spans="1:28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</row>
    <row r="10" spans="1:28" ht="18.75">
      <c r="A10" s="945" t="s">
        <v>1083</v>
      </c>
      <c r="B10" s="945"/>
      <c r="C10" s="945"/>
      <c r="D10" s="945"/>
      <c r="E10" s="945"/>
      <c r="F10" s="945"/>
      <c r="G10" s="945"/>
      <c r="H10" s="945"/>
      <c r="I10" s="945"/>
      <c r="J10" s="945"/>
      <c r="K10" s="945"/>
      <c r="L10" s="945"/>
      <c r="M10" s="945"/>
      <c r="N10" s="945"/>
      <c r="O10" s="945"/>
      <c r="P10" s="945"/>
      <c r="Q10" s="945"/>
      <c r="R10" s="945"/>
      <c r="S10" s="945"/>
      <c r="T10" s="945"/>
      <c r="U10" s="945"/>
      <c r="V10" s="945"/>
      <c r="W10" s="18"/>
      <c r="X10" s="18"/>
      <c r="Y10" s="18"/>
      <c r="Z10" s="18"/>
      <c r="AA10" s="18"/>
    </row>
    <row r="11" spans="1:28" ht="18.75">
      <c r="AA11" s="4"/>
    </row>
    <row r="12" spans="1:28" ht="18.75">
      <c r="A12" s="974" t="s">
        <v>1098</v>
      </c>
      <c r="B12" s="975"/>
      <c r="C12" s="975"/>
      <c r="D12" s="975"/>
      <c r="E12" s="975"/>
      <c r="F12" s="975"/>
      <c r="G12" s="975"/>
      <c r="H12" s="975"/>
      <c r="I12" s="975"/>
      <c r="J12" s="975"/>
      <c r="K12" s="975"/>
      <c r="L12" s="975"/>
      <c r="M12" s="975"/>
      <c r="N12" s="975"/>
      <c r="O12" s="975"/>
      <c r="P12" s="975"/>
      <c r="Q12" s="975"/>
      <c r="R12" s="975"/>
      <c r="S12" s="975"/>
      <c r="T12" s="975"/>
      <c r="U12" s="975"/>
      <c r="V12" s="975"/>
      <c r="W12" s="25"/>
      <c r="X12" s="25"/>
      <c r="Y12" s="25"/>
      <c r="Z12" s="20"/>
      <c r="AA12" s="20"/>
    </row>
    <row r="13" spans="1:28">
      <c r="A13" s="948" t="s">
        <v>918</v>
      </c>
      <c r="B13" s="948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19"/>
      <c r="X13" s="19"/>
      <c r="Y13" s="19"/>
      <c r="Z13" s="19"/>
      <c r="AA13" s="19"/>
    </row>
    <row r="14" spans="1:28" ht="26.25" customHeight="1">
      <c r="A14" s="973"/>
      <c r="B14" s="973"/>
      <c r="C14" s="973"/>
      <c r="D14" s="973"/>
      <c r="E14" s="973"/>
      <c r="F14" s="973"/>
      <c r="G14" s="973"/>
      <c r="H14" s="973"/>
      <c r="I14" s="973"/>
      <c r="J14" s="973"/>
      <c r="K14" s="973"/>
      <c r="L14" s="973"/>
      <c r="M14" s="973"/>
      <c r="N14" s="973"/>
      <c r="O14" s="973"/>
      <c r="P14" s="973"/>
      <c r="Q14" s="973"/>
      <c r="R14" s="973"/>
      <c r="S14" s="973"/>
      <c r="T14" s="973"/>
      <c r="U14" s="973"/>
      <c r="V14" s="973"/>
    </row>
    <row r="15" spans="1:28" ht="130.5" customHeight="1" thickBot="1">
      <c r="A15" s="950" t="s">
        <v>6</v>
      </c>
      <c r="B15" s="942" t="s">
        <v>7</v>
      </c>
      <c r="C15" s="942" t="s">
        <v>8</v>
      </c>
      <c r="D15" s="950" t="s">
        <v>147</v>
      </c>
      <c r="E15" s="950" t="s">
        <v>1127</v>
      </c>
      <c r="F15" s="942" t="s">
        <v>1128</v>
      </c>
      <c r="G15" s="942"/>
      <c r="H15" s="971" t="s">
        <v>1129</v>
      </c>
      <c r="I15" s="1069"/>
      <c r="J15" s="1069"/>
      <c r="K15" s="1069"/>
      <c r="L15" s="1069"/>
      <c r="M15" s="1069"/>
      <c r="N15" s="1069"/>
      <c r="O15" s="1069"/>
      <c r="P15" s="966"/>
      <c r="Q15" s="967"/>
      <c r="R15" s="942" t="s">
        <v>919</v>
      </c>
      <c r="S15" s="942"/>
      <c r="T15" s="965" t="s">
        <v>920</v>
      </c>
      <c r="U15" s="967"/>
      <c r="V15" s="950" t="s">
        <v>12</v>
      </c>
    </row>
    <row r="16" spans="1:28" ht="35.25" customHeight="1">
      <c r="A16" s="951"/>
      <c r="B16" s="942"/>
      <c r="C16" s="942"/>
      <c r="D16" s="951"/>
      <c r="E16" s="951"/>
      <c r="F16" s="949" t="s">
        <v>151</v>
      </c>
      <c r="G16" s="949" t="s">
        <v>152</v>
      </c>
      <c r="H16" s="942" t="s">
        <v>921</v>
      </c>
      <c r="I16" s="942"/>
      <c r="J16" s="942" t="s">
        <v>907</v>
      </c>
      <c r="K16" s="942"/>
      <c r="L16" s="942" t="s">
        <v>908</v>
      </c>
      <c r="M16" s="942"/>
      <c r="N16" s="965" t="s">
        <v>909</v>
      </c>
      <c r="O16" s="966"/>
      <c r="P16" s="1075" t="s">
        <v>910</v>
      </c>
      <c r="Q16" s="1076"/>
      <c r="R16" s="1079" t="s">
        <v>151</v>
      </c>
      <c r="S16" s="949" t="s">
        <v>152</v>
      </c>
      <c r="T16" s="968"/>
      <c r="U16" s="970"/>
      <c r="V16" s="951"/>
    </row>
    <row r="17" spans="1:23" ht="35.25" customHeight="1">
      <c r="A17" s="951"/>
      <c r="B17" s="942"/>
      <c r="C17" s="942"/>
      <c r="D17" s="951"/>
      <c r="E17" s="951"/>
      <c r="F17" s="949"/>
      <c r="G17" s="949"/>
      <c r="H17" s="942"/>
      <c r="I17" s="942"/>
      <c r="J17" s="942"/>
      <c r="K17" s="942"/>
      <c r="L17" s="942"/>
      <c r="M17" s="942"/>
      <c r="N17" s="1073"/>
      <c r="O17" s="1074"/>
      <c r="P17" s="1077"/>
      <c r="Q17" s="1078"/>
      <c r="R17" s="1079"/>
      <c r="S17" s="949"/>
      <c r="T17" s="1073"/>
      <c r="U17" s="1068"/>
      <c r="V17" s="951"/>
    </row>
    <row r="18" spans="1:23" ht="65.25" customHeight="1">
      <c r="A18" s="952"/>
      <c r="B18" s="942"/>
      <c r="C18" s="942"/>
      <c r="D18" s="952"/>
      <c r="E18" s="952"/>
      <c r="F18" s="949"/>
      <c r="G18" s="949"/>
      <c r="H18" s="151" t="s">
        <v>13</v>
      </c>
      <c r="I18" s="151" t="s">
        <v>922</v>
      </c>
      <c r="J18" s="151" t="s">
        <v>13</v>
      </c>
      <c r="K18" s="151" t="s">
        <v>922</v>
      </c>
      <c r="L18" s="151" t="s">
        <v>13</v>
      </c>
      <c r="M18" s="151" t="s">
        <v>922</v>
      </c>
      <c r="N18" s="160" t="s">
        <v>13</v>
      </c>
      <c r="O18" s="160" t="s">
        <v>922</v>
      </c>
      <c r="P18" s="450" t="s">
        <v>13</v>
      </c>
      <c r="Q18" s="141" t="s">
        <v>922</v>
      </c>
      <c r="R18" s="1079"/>
      <c r="S18" s="949"/>
      <c r="T18" s="165" t="s">
        <v>167</v>
      </c>
      <c r="U18" s="165" t="s">
        <v>22</v>
      </c>
      <c r="V18" s="952"/>
    </row>
    <row r="19" spans="1:23" ht="19.5" customHeight="1">
      <c r="A19" s="151">
        <v>1</v>
      </c>
      <c r="B19" s="151">
        <f t="shared" ref="B19:V19" si="0">A19+1</f>
        <v>2</v>
      </c>
      <c r="C19" s="151">
        <f t="shared" si="0"/>
        <v>3</v>
      </c>
      <c r="D19" s="151">
        <f t="shared" si="0"/>
        <v>4</v>
      </c>
      <c r="E19" s="151">
        <f t="shared" si="0"/>
        <v>5</v>
      </c>
      <c r="F19" s="151">
        <f t="shared" si="0"/>
        <v>6</v>
      </c>
      <c r="G19" s="151">
        <f t="shared" si="0"/>
        <v>7</v>
      </c>
      <c r="H19" s="151">
        <f t="shared" si="0"/>
        <v>8</v>
      </c>
      <c r="I19" s="151">
        <f t="shared" si="0"/>
        <v>9</v>
      </c>
      <c r="J19" s="151">
        <f t="shared" si="0"/>
        <v>10</v>
      </c>
      <c r="K19" s="151">
        <f t="shared" si="0"/>
        <v>11</v>
      </c>
      <c r="L19" s="151">
        <f t="shared" si="0"/>
        <v>12</v>
      </c>
      <c r="M19" s="151">
        <f t="shared" si="0"/>
        <v>13</v>
      </c>
      <c r="N19" s="151">
        <f t="shared" si="0"/>
        <v>14</v>
      </c>
      <c r="O19" s="160">
        <f t="shared" si="0"/>
        <v>15</v>
      </c>
      <c r="P19" s="451">
        <f t="shared" si="0"/>
        <v>16</v>
      </c>
      <c r="Q19" s="141">
        <f t="shared" si="0"/>
        <v>17</v>
      </c>
      <c r="R19" s="161">
        <f t="shared" si="0"/>
        <v>18</v>
      </c>
      <c r="S19" s="151">
        <f t="shared" si="0"/>
        <v>19</v>
      </c>
      <c r="T19" s="151">
        <f t="shared" si="0"/>
        <v>20</v>
      </c>
      <c r="U19" s="151">
        <f t="shared" si="0"/>
        <v>21</v>
      </c>
      <c r="V19" s="151">
        <f t="shared" si="0"/>
        <v>22</v>
      </c>
    </row>
    <row r="20" spans="1:23" ht="20.25" customHeight="1">
      <c r="A20" s="335" t="s">
        <v>23</v>
      </c>
      <c r="B20" s="336" t="s">
        <v>24</v>
      </c>
      <c r="C20" s="452" t="s">
        <v>25</v>
      </c>
      <c r="D20" s="8">
        <f>D21+D22+D23</f>
        <v>22.132999999999999</v>
      </c>
      <c r="E20" s="151">
        <v>0</v>
      </c>
      <c r="F20" s="15">
        <f>F21+F22+F23</f>
        <v>22.132999999999999</v>
      </c>
      <c r="G20" s="151">
        <v>0</v>
      </c>
      <c r="H20" s="21">
        <f>H21+H22+H23</f>
        <v>22.132999999999999</v>
      </c>
      <c r="I20" s="21">
        <v>0</v>
      </c>
      <c r="J20" s="8">
        <f t="shared" ref="J20:Q20" si="1">J21+J22+J23</f>
        <v>0</v>
      </c>
      <c r="K20" s="8">
        <f t="shared" si="1"/>
        <v>0</v>
      </c>
      <c r="L20" s="8">
        <f t="shared" si="1"/>
        <v>0</v>
      </c>
      <c r="M20" s="8">
        <f t="shared" si="1"/>
        <v>0</v>
      </c>
      <c r="N20" s="8">
        <f t="shared" si="1"/>
        <v>2.3179999999999996</v>
      </c>
      <c r="O20" s="154">
        <f t="shared" si="1"/>
        <v>0</v>
      </c>
      <c r="P20" s="143">
        <f t="shared" si="1"/>
        <v>21.587999999999997</v>
      </c>
      <c r="Q20" s="148">
        <f t="shared" si="1"/>
        <v>0</v>
      </c>
      <c r="R20" s="443">
        <f>F20-I20</f>
        <v>22.132999999999999</v>
      </c>
      <c r="S20" s="151">
        <v>0</v>
      </c>
      <c r="T20" s="112">
        <f>H20-I20</f>
        <v>22.132999999999999</v>
      </c>
      <c r="U20" s="453">
        <f>T20/H20*100</f>
        <v>100</v>
      </c>
      <c r="V20" s="151">
        <v>0</v>
      </c>
    </row>
    <row r="21" spans="1:23" ht="27.75" customHeight="1">
      <c r="A21" s="337" t="s">
        <v>26</v>
      </c>
      <c r="B21" s="330" t="s">
        <v>27</v>
      </c>
      <c r="C21" s="332" t="s">
        <v>25</v>
      </c>
      <c r="D21" s="15">
        <f>D25</f>
        <v>4.2699999999999996</v>
      </c>
      <c r="E21" s="151">
        <v>0</v>
      </c>
      <c r="F21" s="15">
        <f>F25</f>
        <v>4.2699999999999996</v>
      </c>
      <c r="G21" s="151">
        <v>0</v>
      </c>
      <c r="H21" s="8">
        <f>H25</f>
        <v>4.2699999999999996</v>
      </c>
      <c r="I21" s="8">
        <v>0</v>
      </c>
      <c r="J21" s="8">
        <f t="shared" ref="J21:Q21" si="2">J25</f>
        <v>0</v>
      </c>
      <c r="K21" s="8">
        <f t="shared" si="2"/>
        <v>0</v>
      </c>
      <c r="L21" s="8">
        <f t="shared" si="2"/>
        <v>0</v>
      </c>
      <c r="M21" s="8">
        <f t="shared" si="2"/>
        <v>0</v>
      </c>
      <c r="N21" s="8">
        <f t="shared" si="2"/>
        <v>0.73</v>
      </c>
      <c r="O21" s="154">
        <f t="shared" si="2"/>
        <v>0</v>
      </c>
      <c r="P21" s="143">
        <f t="shared" si="2"/>
        <v>4.1129999999999995</v>
      </c>
      <c r="Q21" s="148">
        <f t="shared" si="2"/>
        <v>0</v>
      </c>
      <c r="R21" s="443">
        <f t="shared" ref="R21:R59" si="3">F21-I21</f>
        <v>4.2699999999999996</v>
      </c>
      <c r="S21" s="151">
        <v>0</v>
      </c>
      <c r="T21" s="453">
        <f t="shared" ref="T21:T59" si="4">H21-I21</f>
        <v>4.2699999999999996</v>
      </c>
      <c r="U21" s="453">
        <f t="shared" ref="U21:U59" si="5">T21/H21*100</f>
        <v>100</v>
      </c>
      <c r="V21" s="151">
        <v>0</v>
      </c>
    </row>
    <row r="22" spans="1:23" ht="31.5" customHeight="1">
      <c r="A22" s="337" t="s">
        <v>28</v>
      </c>
      <c r="B22" s="330" t="s">
        <v>29</v>
      </c>
      <c r="C22" s="332" t="s">
        <v>25</v>
      </c>
      <c r="D22" s="15">
        <f>D37</f>
        <v>16.274999999999999</v>
      </c>
      <c r="E22" s="151">
        <v>0</v>
      </c>
      <c r="F22" s="15">
        <f>F37</f>
        <v>16.274999999999999</v>
      </c>
      <c r="G22" s="151">
        <v>0</v>
      </c>
      <c r="H22" s="8">
        <f>H37</f>
        <v>16.274999999999999</v>
      </c>
      <c r="I22" s="8">
        <f t="shared" ref="I22:I59" si="6">K22+M22+O22+Q22</f>
        <v>0</v>
      </c>
      <c r="J22" s="8">
        <f t="shared" ref="J22:Q22" si="7">J37</f>
        <v>0</v>
      </c>
      <c r="K22" s="8">
        <f t="shared" si="7"/>
        <v>0</v>
      </c>
      <c r="L22" s="8">
        <f t="shared" si="7"/>
        <v>0</v>
      </c>
      <c r="M22" s="8">
        <f t="shared" si="7"/>
        <v>0</v>
      </c>
      <c r="N22" s="8">
        <f t="shared" si="7"/>
        <v>0</v>
      </c>
      <c r="O22" s="154">
        <f t="shared" si="7"/>
        <v>0</v>
      </c>
      <c r="P22" s="143">
        <f t="shared" si="7"/>
        <v>16.274999999999999</v>
      </c>
      <c r="Q22" s="148">
        <f t="shared" si="7"/>
        <v>0</v>
      </c>
      <c r="R22" s="443">
        <f t="shared" si="3"/>
        <v>16.274999999999999</v>
      </c>
      <c r="S22" s="151">
        <v>0</v>
      </c>
      <c r="T22" s="453">
        <f t="shared" si="4"/>
        <v>16.274999999999999</v>
      </c>
      <c r="U22" s="453">
        <f t="shared" si="5"/>
        <v>100</v>
      </c>
      <c r="V22" s="151">
        <v>0</v>
      </c>
    </row>
    <row r="23" spans="1:23" ht="20.25" customHeight="1">
      <c r="A23" s="337" t="s">
        <v>30</v>
      </c>
      <c r="B23" s="338" t="s">
        <v>31</v>
      </c>
      <c r="C23" s="332" t="s">
        <v>25</v>
      </c>
      <c r="D23" s="15">
        <f>D49</f>
        <v>1.5879999999999999</v>
      </c>
      <c r="E23" s="151">
        <v>0</v>
      </c>
      <c r="F23" s="15">
        <f>F49</f>
        <v>1.5879999999999999</v>
      </c>
      <c r="G23" s="151">
        <v>0</v>
      </c>
      <c r="H23" s="8">
        <f>H49</f>
        <v>1.5879999999999999</v>
      </c>
      <c r="I23" s="8">
        <f t="shared" si="6"/>
        <v>0</v>
      </c>
      <c r="J23" s="8">
        <f t="shared" ref="J23:Q23" si="8">J49</f>
        <v>0</v>
      </c>
      <c r="K23" s="8">
        <f t="shared" si="8"/>
        <v>0</v>
      </c>
      <c r="L23" s="8">
        <f t="shared" si="8"/>
        <v>0</v>
      </c>
      <c r="M23" s="8">
        <f t="shared" si="8"/>
        <v>0</v>
      </c>
      <c r="N23" s="8">
        <f t="shared" si="8"/>
        <v>1.5879999999999999</v>
      </c>
      <c r="O23" s="154">
        <f t="shared" si="8"/>
        <v>0</v>
      </c>
      <c r="P23" s="143">
        <f t="shared" si="8"/>
        <v>1.2</v>
      </c>
      <c r="Q23" s="148">
        <f t="shared" si="8"/>
        <v>0</v>
      </c>
      <c r="R23" s="443">
        <f t="shared" si="3"/>
        <v>1.5879999999999999</v>
      </c>
      <c r="S23" s="151">
        <v>0</v>
      </c>
      <c r="T23" s="453">
        <f t="shared" si="4"/>
        <v>1.5879999999999999</v>
      </c>
      <c r="U23" s="453">
        <f t="shared" si="5"/>
        <v>100</v>
      </c>
      <c r="V23" s="151">
        <v>0</v>
      </c>
    </row>
    <row r="24" spans="1:23" ht="20.25" customHeight="1">
      <c r="A24" s="337">
        <v>1</v>
      </c>
      <c r="B24" s="338" t="s">
        <v>32</v>
      </c>
      <c r="C24" s="332" t="s">
        <v>25</v>
      </c>
      <c r="D24" s="15">
        <f>D25+D37+D49</f>
        <v>22.132999999999999</v>
      </c>
      <c r="E24" s="151">
        <v>0</v>
      </c>
      <c r="F24" s="15">
        <f>F25+F37+F49</f>
        <v>22.132999999999999</v>
      </c>
      <c r="G24" s="151">
        <v>0</v>
      </c>
      <c r="H24" s="8">
        <f>H25+H37+H49</f>
        <v>22.132999999999999</v>
      </c>
      <c r="I24" s="8">
        <v>0</v>
      </c>
      <c r="J24" s="8">
        <f t="shared" ref="J24:Q24" si="9">J25+J37+J49</f>
        <v>0</v>
      </c>
      <c r="K24" s="8">
        <f t="shared" si="9"/>
        <v>0</v>
      </c>
      <c r="L24" s="8">
        <f t="shared" si="9"/>
        <v>0</v>
      </c>
      <c r="M24" s="8">
        <f t="shared" si="9"/>
        <v>0</v>
      </c>
      <c r="N24" s="8">
        <f t="shared" si="9"/>
        <v>2.3179999999999996</v>
      </c>
      <c r="O24" s="154">
        <f t="shared" si="9"/>
        <v>0</v>
      </c>
      <c r="P24" s="143">
        <f t="shared" si="9"/>
        <v>21.587999999999997</v>
      </c>
      <c r="Q24" s="148">
        <f t="shared" si="9"/>
        <v>0</v>
      </c>
      <c r="R24" s="443">
        <f t="shared" si="3"/>
        <v>22.132999999999999</v>
      </c>
      <c r="S24" s="151">
        <v>0</v>
      </c>
      <c r="T24" s="453">
        <f t="shared" si="4"/>
        <v>22.132999999999999</v>
      </c>
      <c r="U24" s="453">
        <f t="shared" si="5"/>
        <v>100</v>
      </c>
      <c r="V24" s="151">
        <v>0</v>
      </c>
    </row>
    <row r="25" spans="1:23" ht="28.5" customHeight="1">
      <c r="A25" s="333" t="s">
        <v>33</v>
      </c>
      <c r="B25" s="330" t="s">
        <v>34</v>
      </c>
      <c r="C25" s="332" t="s">
        <v>25</v>
      </c>
      <c r="D25" s="15">
        <f>D26+D34</f>
        <v>4.2699999999999996</v>
      </c>
      <c r="E25" s="151">
        <v>0</v>
      </c>
      <c r="F25" s="15">
        <f>F26+F34</f>
        <v>4.2699999999999996</v>
      </c>
      <c r="G25" s="559">
        <v>0</v>
      </c>
      <c r="H25" s="15">
        <f t="shared" ref="H25" si="10">H26+H34</f>
        <v>4.2699999999999996</v>
      </c>
      <c r="I25" s="8">
        <v>0</v>
      </c>
      <c r="J25" s="8">
        <f t="shared" ref="J25:Q25" si="11">J26+J34</f>
        <v>0</v>
      </c>
      <c r="K25" s="8">
        <f t="shared" si="11"/>
        <v>0</v>
      </c>
      <c r="L25" s="8">
        <f t="shared" si="11"/>
        <v>0</v>
      </c>
      <c r="M25" s="8">
        <f t="shared" si="11"/>
        <v>0</v>
      </c>
      <c r="N25" s="8">
        <f t="shared" si="11"/>
        <v>0.73</v>
      </c>
      <c r="O25" s="154">
        <f t="shared" si="11"/>
        <v>0</v>
      </c>
      <c r="P25" s="143">
        <f t="shared" si="11"/>
        <v>4.1129999999999995</v>
      </c>
      <c r="Q25" s="148">
        <f t="shared" si="11"/>
        <v>0</v>
      </c>
      <c r="R25" s="443">
        <f t="shared" si="3"/>
        <v>4.2699999999999996</v>
      </c>
      <c r="S25" s="151">
        <v>0</v>
      </c>
      <c r="T25" s="453">
        <f t="shared" si="4"/>
        <v>4.2699999999999996</v>
      </c>
      <c r="U25" s="453">
        <f t="shared" si="5"/>
        <v>100</v>
      </c>
      <c r="V25" s="151">
        <v>0</v>
      </c>
    </row>
    <row r="26" spans="1:23" ht="28.5" customHeight="1">
      <c r="A26" s="333" t="s">
        <v>35</v>
      </c>
      <c r="B26" s="331" t="s">
        <v>36</v>
      </c>
      <c r="C26" s="332" t="s">
        <v>25</v>
      </c>
      <c r="D26" s="15">
        <f>D27+D30+D32</f>
        <v>4.2699999999999996</v>
      </c>
      <c r="E26" s="151">
        <v>0</v>
      </c>
      <c r="F26" s="15">
        <f>F27+F30+F32</f>
        <v>4.2699999999999996</v>
      </c>
      <c r="G26" s="559">
        <v>0</v>
      </c>
      <c r="H26" s="15">
        <f t="shared" ref="H26" si="12">H27+H30+H32</f>
        <v>4.2699999999999996</v>
      </c>
      <c r="I26" s="8">
        <v>0</v>
      </c>
      <c r="J26" s="8">
        <f t="shared" ref="J26:Q26" si="13">J27+J30+J32</f>
        <v>0</v>
      </c>
      <c r="K26" s="8">
        <f t="shared" si="13"/>
        <v>0</v>
      </c>
      <c r="L26" s="8">
        <f t="shared" si="13"/>
        <v>0</v>
      </c>
      <c r="M26" s="8">
        <f t="shared" si="13"/>
        <v>0</v>
      </c>
      <c r="N26" s="8">
        <f t="shared" si="13"/>
        <v>0.73</v>
      </c>
      <c r="O26" s="154">
        <f t="shared" si="13"/>
        <v>0</v>
      </c>
      <c r="P26" s="143">
        <f t="shared" si="13"/>
        <v>4.1129999999999995</v>
      </c>
      <c r="Q26" s="148">
        <f t="shared" si="13"/>
        <v>0</v>
      </c>
      <c r="R26" s="443">
        <f t="shared" si="3"/>
        <v>4.2699999999999996</v>
      </c>
      <c r="S26" s="151">
        <v>0</v>
      </c>
      <c r="T26" s="453">
        <f t="shared" si="4"/>
        <v>4.2699999999999996</v>
      </c>
      <c r="U26" s="453">
        <f t="shared" si="5"/>
        <v>100</v>
      </c>
      <c r="V26" s="151">
        <v>0</v>
      </c>
    </row>
    <row r="27" spans="1:23" ht="34.5" customHeight="1">
      <c r="A27" s="333" t="s">
        <v>37</v>
      </c>
      <c r="B27" s="331" t="s">
        <v>38</v>
      </c>
      <c r="C27" s="332" t="s">
        <v>25</v>
      </c>
      <c r="D27" s="15">
        <f>SUM(D28:D29)</f>
        <v>3.54</v>
      </c>
      <c r="E27" s="151">
        <v>0</v>
      </c>
      <c r="F27" s="15">
        <f>SUM(F28:F29)</f>
        <v>3.54</v>
      </c>
      <c r="G27" s="151">
        <v>0</v>
      </c>
      <c r="H27" s="8">
        <f>SUM(H28:H29)</f>
        <v>3.54</v>
      </c>
      <c r="I27" s="8">
        <f t="shared" si="6"/>
        <v>0</v>
      </c>
      <c r="J27" s="8">
        <f t="shared" ref="J27:Q27" si="14">SUM(J28:J29)</f>
        <v>0</v>
      </c>
      <c r="K27" s="8">
        <f t="shared" si="14"/>
        <v>0</v>
      </c>
      <c r="L27" s="8">
        <f t="shared" si="14"/>
        <v>0</v>
      </c>
      <c r="M27" s="8">
        <f t="shared" si="14"/>
        <v>0</v>
      </c>
      <c r="N27" s="8">
        <f t="shared" si="14"/>
        <v>0</v>
      </c>
      <c r="O27" s="154">
        <f t="shared" si="14"/>
        <v>0</v>
      </c>
      <c r="P27" s="143">
        <f t="shared" si="14"/>
        <v>3.54</v>
      </c>
      <c r="Q27" s="148">
        <f t="shared" si="14"/>
        <v>0</v>
      </c>
      <c r="R27" s="443">
        <f t="shared" si="3"/>
        <v>3.54</v>
      </c>
      <c r="S27" s="151">
        <v>0</v>
      </c>
      <c r="T27" s="453">
        <f t="shared" si="4"/>
        <v>3.54</v>
      </c>
      <c r="U27" s="453">
        <f t="shared" si="5"/>
        <v>100</v>
      </c>
      <c r="V27" s="151">
        <v>0</v>
      </c>
    </row>
    <row r="28" spans="1:23" s="583" customFormat="1" ht="22.5" customHeight="1">
      <c r="A28" s="576" t="s">
        <v>39</v>
      </c>
      <c r="B28" s="577" t="s">
        <v>40</v>
      </c>
      <c r="C28" s="578" t="s">
        <v>41</v>
      </c>
      <c r="D28" s="595">
        <v>3.0419999999999998</v>
      </c>
      <c r="E28" s="628">
        <v>0</v>
      </c>
      <c r="F28" s="595">
        <f>D28</f>
        <v>3.0419999999999998</v>
      </c>
      <c r="G28" s="628">
        <v>0</v>
      </c>
      <c r="H28" s="579">
        <f>D28</f>
        <v>3.0419999999999998</v>
      </c>
      <c r="I28" s="579">
        <f t="shared" si="6"/>
        <v>0</v>
      </c>
      <c r="J28" s="579">
        <v>0</v>
      </c>
      <c r="K28" s="579">
        <v>0</v>
      </c>
      <c r="L28" s="579">
        <v>0</v>
      </c>
      <c r="M28" s="579">
        <v>0</v>
      </c>
      <c r="N28" s="579">
        <v>0</v>
      </c>
      <c r="O28" s="636">
        <v>0</v>
      </c>
      <c r="P28" s="637">
        <f>H28</f>
        <v>3.0419999999999998</v>
      </c>
      <c r="Q28" s="638">
        <f>'2 Осв'!L28-'12квОсв'!K28-'12квОсв'!M28-'12квОсв'!O28</f>
        <v>0</v>
      </c>
      <c r="R28" s="616">
        <f t="shared" si="3"/>
        <v>3.0419999999999998</v>
      </c>
      <c r="S28" s="628">
        <v>0</v>
      </c>
      <c r="T28" s="639">
        <f t="shared" si="4"/>
        <v>3.0419999999999998</v>
      </c>
      <c r="U28" s="639">
        <f t="shared" si="5"/>
        <v>100</v>
      </c>
      <c r="V28" s="628">
        <v>0</v>
      </c>
      <c r="W28" s="646"/>
    </row>
    <row r="29" spans="1:23" s="583" customFormat="1" ht="34.5" customHeight="1">
      <c r="A29" s="576" t="s">
        <v>42</v>
      </c>
      <c r="B29" s="577" t="s">
        <v>43</v>
      </c>
      <c r="C29" s="578" t="s">
        <v>44</v>
      </c>
      <c r="D29" s="595">
        <v>0.498</v>
      </c>
      <c r="E29" s="628">
        <v>0</v>
      </c>
      <c r="F29" s="595">
        <f>D29</f>
        <v>0.498</v>
      </c>
      <c r="G29" s="628">
        <v>0</v>
      </c>
      <c r="H29" s="579">
        <f>D29</f>
        <v>0.498</v>
      </c>
      <c r="I29" s="579">
        <f t="shared" si="6"/>
        <v>0</v>
      </c>
      <c r="J29" s="579">
        <v>0</v>
      </c>
      <c r="K29" s="579">
        <v>0</v>
      </c>
      <c r="L29" s="579">
        <v>0</v>
      </c>
      <c r="M29" s="579">
        <v>0</v>
      </c>
      <c r="N29" s="579">
        <v>0</v>
      </c>
      <c r="O29" s="636">
        <v>0</v>
      </c>
      <c r="P29" s="637">
        <f>H29</f>
        <v>0.498</v>
      </c>
      <c r="Q29" s="638">
        <f>'2 Осв'!L29-'12квОсв'!K29-'12квОсв'!M29-'12квОсв'!O29</f>
        <v>0</v>
      </c>
      <c r="R29" s="616">
        <f t="shared" si="3"/>
        <v>0.498</v>
      </c>
      <c r="S29" s="628">
        <v>0</v>
      </c>
      <c r="T29" s="639">
        <f t="shared" si="4"/>
        <v>0.498</v>
      </c>
      <c r="U29" s="639">
        <f t="shared" si="5"/>
        <v>100</v>
      </c>
      <c r="V29" s="628">
        <v>0</v>
      </c>
      <c r="W29" s="646"/>
    </row>
    <row r="30" spans="1:23" ht="35.25" customHeight="1">
      <c r="A30" s="333" t="s">
        <v>45</v>
      </c>
      <c r="B30" s="331" t="s">
        <v>46</v>
      </c>
      <c r="C30" s="332" t="s">
        <v>25</v>
      </c>
      <c r="D30" s="15">
        <f>D31</f>
        <v>0.73</v>
      </c>
      <c r="E30" s="151">
        <v>0</v>
      </c>
      <c r="F30" s="15">
        <f>F31</f>
        <v>0.73</v>
      </c>
      <c r="G30" s="151">
        <v>0</v>
      </c>
      <c r="H30" s="8">
        <f t="shared" ref="H30:H36" si="15">J30+L30+N30+P30</f>
        <v>0.73</v>
      </c>
      <c r="I30" s="8">
        <v>0</v>
      </c>
      <c r="J30" s="8">
        <f t="shared" ref="J30:Q30" si="16">J31</f>
        <v>0</v>
      </c>
      <c r="K30" s="8">
        <f t="shared" si="16"/>
        <v>0</v>
      </c>
      <c r="L30" s="8">
        <f t="shared" si="16"/>
        <v>0</v>
      </c>
      <c r="M30" s="8">
        <f t="shared" si="16"/>
        <v>0</v>
      </c>
      <c r="N30" s="8">
        <f t="shared" si="16"/>
        <v>0.73</v>
      </c>
      <c r="O30" s="154">
        <f t="shared" si="16"/>
        <v>0</v>
      </c>
      <c r="P30" s="143">
        <f t="shared" si="16"/>
        <v>0</v>
      </c>
      <c r="Q30" s="148">
        <f t="shared" si="16"/>
        <v>0</v>
      </c>
      <c r="R30" s="443">
        <f t="shared" si="3"/>
        <v>0.73</v>
      </c>
      <c r="S30" s="151">
        <v>0</v>
      </c>
      <c r="T30" s="453">
        <f t="shared" si="4"/>
        <v>0.73</v>
      </c>
      <c r="U30" s="453">
        <f t="shared" si="5"/>
        <v>100</v>
      </c>
      <c r="V30" s="151">
        <v>0</v>
      </c>
      <c r="W30" s="646"/>
    </row>
    <row r="31" spans="1:23" s="729" customFormat="1" ht="34.5" customHeight="1">
      <c r="A31" s="733" t="s">
        <v>47</v>
      </c>
      <c r="B31" s="747" t="s">
        <v>48</v>
      </c>
      <c r="C31" s="734" t="s">
        <v>49</v>
      </c>
      <c r="D31" s="735">
        <v>0.73</v>
      </c>
      <c r="E31" s="726">
        <v>0</v>
      </c>
      <c r="F31" s="735">
        <v>0.73</v>
      </c>
      <c r="G31" s="726">
        <v>0</v>
      </c>
      <c r="H31" s="736">
        <f t="shared" si="15"/>
        <v>0.73</v>
      </c>
      <c r="I31" s="736">
        <v>0</v>
      </c>
      <c r="J31" s="736">
        <v>0</v>
      </c>
      <c r="K31" s="736">
        <v>0</v>
      </c>
      <c r="L31" s="736">
        <v>0</v>
      </c>
      <c r="M31" s="736">
        <v>0</v>
      </c>
      <c r="N31" s="736">
        <v>0.73</v>
      </c>
      <c r="O31" s="738">
        <v>0</v>
      </c>
      <c r="P31" s="739">
        <v>0</v>
      </c>
      <c r="Q31" s="740">
        <v>0</v>
      </c>
      <c r="R31" s="741">
        <f t="shared" si="3"/>
        <v>0.73</v>
      </c>
      <c r="S31" s="726">
        <v>0</v>
      </c>
      <c r="T31" s="742">
        <f t="shared" si="4"/>
        <v>0.73</v>
      </c>
      <c r="U31" s="742">
        <f t="shared" si="5"/>
        <v>100</v>
      </c>
      <c r="V31" s="726">
        <v>0</v>
      </c>
    </row>
    <row r="32" spans="1:23" ht="51.75" customHeight="1">
      <c r="A32" s="337" t="s">
        <v>50</v>
      </c>
      <c r="B32" s="331" t="s">
        <v>51</v>
      </c>
      <c r="C32" s="332" t="s">
        <v>25</v>
      </c>
      <c r="D32" s="15">
        <f>D33</f>
        <v>0</v>
      </c>
      <c r="E32" s="151">
        <v>0</v>
      </c>
      <c r="F32" s="15">
        <f>F33</f>
        <v>0</v>
      </c>
      <c r="G32" s="151">
        <v>0</v>
      </c>
      <c r="H32" s="8">
        <v>0</v>
      </c>
      <c r="I32" s="8">
        <f t="shared" si="6"/>
        <v>0</v>
      </c>
      <c r="J32" s="8">
        <f t="shared" ref="J32:Q32" si="17">J33</f>
        <v>0</v>
      </c>
      <c r="K32" s="8">
        <f t="shared" si="17"/>
        <v>0</v>
      </c>
      <c r="L32" s="8">
        <f t="shared" si="17"/>
        <v>0</v>
      </c>
      <c r="M32" s="8">
        <f t="shared" si="17"/>
        <v>0</v>
      </c>
      <c r="N32" s="8">
        <f t="shared" si="17"/>
        <v>0</v>
      </c>
      <c r="O32" s="154">
        <f t="shared" si="17"/>
        <v>0</v>
      </c>
      <c r="P32" s="143">
        <f t="shared" si="17"/>
        <v>0.57299999999999995</v>
      </c>
      <c r="Q32" s="148">
        <f t="shared" si="17"/>
        <v>0</v>
      </c>
      <c r="R32" s="443">
        <f t="shared" si="3"/>
        <v>0</v>
      </c>
      <c r="S32" s="151">
        <v>0</v>
      </c>
      <c r="T32" s="453">
        <f t="shared" si="4"/>
        <v>0</v>
      </c>
      <c r="U32" s="453" t="e">
        <f t="shared" si="5"/>
        <v>#DIV/0!</v>
      </c>
      <c r="V32" s="151">
        <v>0</v>
      </c>
      <c r="W32" s="646"/>
    </row>
    <row r="33" spans="1:23" s="583" customFormat="1" ht="21.75" customHeight="1">
      <c r="A33" s="584" t="s">
        <v>52</v>
      </c>
      <c r="B33" s="577" t="s">
        <v>53</v>
      </c>
      <c r="C33" s="578" t="s">
        <v>54</v>
      </c>
      <c r="D33" s="595">
        <v>0</v>
      </c>
      <c r="E33" s="628">
        <v>0</v>
      </c>
      <c r="F33" s="595">
        <v>0</v>
      </c>
      <c r="G33" s="628">
        <v>0</v>
      </c>
      <c r="H33" s="579">
        <f>D33</f>
        <v>0</v>
      </c>
      <c r="I33" s="579">
        <f t="shared" si="6"/>
        <v>0</v>
      </c>
      <c r="J33" s="579">
        <v>0</v>
      </c>
      <c r="K33" s="579">
        <v>0</v>
      </c>
      <c r="L33" s="579">
        <v>0</v>
      </c>
      <c r="M33" s="579">
        <v>0</v>
      </c>
      <c r="N33" s="579">
        <v>0</v>
      </c>
      <c r="O33" s="636">
        <v>0</v>
      </c>
      <c r="P33" s="637">
        <v>0.57299999999999995</v>
      </c>
      <c r="Q33" s="638">
        <f>'2 Осв'!L33-'12квОсв'!K33-'12квОсв'!M33-'12квОсв'!O33</f>
        <v>0</v>
      </c>
      <c r="R33" s="616">
        <f t="shared" si="3"/>
        <v>0</v>
      </c>
      <c r="S33" s="628">
        <v>0</v>
      </c>
      <c r="T33" s="639">
        <f t="shared" si="4"/>
        <v>0</v>
      </c>
      <c r="U33" s="639" t="e">
        <f t="shared" si="5"/>
        <v>#DIV/0!</v>
      </c>
      <c r="V33" s="628">
        <v>0</v>
      </c>
      <c r="W33" s="646"/>
    </row>
    <row r="34" spans="1:23" ht="47.25" customHeight="1">
      <c r="A34" s="333" t="s">
        <v>55</v>
      </c>
      <c r="B34" s="331" t="s">
        <v>56</v>
      </c>
      <c r="C34" s="332" t="s">
        <v>25</v>
      </c>
      <c r="D34" s="15">
        <f>D35</f>
        <v>0</v>
      </c>
      <c r="E34" s="151">
        <v>0</v>
      </c>
      <c r="F34" s="15">
        <f>F35</f>
        <v>0</v>
      </c>
      <c r="G34" s="151">
        <v>0</v>
      </c>
      <c r="H34" s="8">
        <f t="shared" si="15"/>
        <v>0</v>
      </c>
      <c r="I34" s="8">
        <f t="shared" si="6"/>
        <v>0</v>
      </c>
      <c r="J34" s="8">
        <f t="shared" ref="J34:Q35" si="18">J35</f>
        <v>0</v>
      </c>
      <c r="K34" s="8">
        <f t="shared" si="18"/>
        <v>0</v>
      </c>
      <c r="L34" s="8">
        <f t="shared" si="18"/>
        <v>0</v>
      </c>
      <c r="M34" s="8">
        <f t="shared" si="18"/>
        <v>0</v>
      </c>
      <c r="N34" s="8">
        <f t="shared" si="18"/>
        <v>0</v>
      </c>
      <c r="O34" s="154">
        <f t="shared" si="18"/>
        <v>0</v>
      </c>
      <c r="P34" s="143">
        <f t="shared" si="18"/>
        <v>0</v>
      </c>
      <c r="Q34" s="148">
        <f t="shared" si="18"/>
        <v>0</v>
      </c>
      <c r="R34" s="443">
        <f t="shared" si="3"/>
        <v>0</v>
      </c>
      <c r="S34" s="151">
        <v>0</v>
      </c>
      <c r="T34" s="453">
        <f t="shared" si="4"/>
        <v>0</v>
      </c>
      <c r="U34" s="453" t="s">
        <v>176</v>
      </c>
      <c r="V34" s="151">
        <v>0</v>
      </c>
      <c r="W34" s="646"/>
    </row>
    <row r="35" spans="1:23" ht="35.25" customHeight="1">
      <c r="A35" s="333" t="s">
        <v>57</v>
      </c>
      <c r="B35" s="331" t="s">
        <v>58</v>
      </c>
      <c r="C35" s="332" t="s">
        <v>25</v>
      </c>
      <c r="D35" s="15">
        <f>D36</f>
        <v>0</v>
      </c>
      <c r="E35" s="151">
        <v>0</v>
      </c>
      <c r="F35" s="15">
        <f>F36</f>
        <v>0</v>
      </c>
      <c r="G35" s="151">
        <v>0</v>
      </c>
      <c r="H35" s="8">
        <f t="shared" si="15"/>
        <v>0</v>
      </c>
      <c r="I35" s="8">
        <f t="shared" si="6"/>
        <v>0</v>
      </c>
      <c r="J35" s="8">
        <f t="shared" si="18"/>
        <v>0</v>
      </c>
      <c r="K35" s="8">
        <f t="shared" si="18"/>
        <v>0</v>
      </c>
      <c r="L35" s="8">
        <f t="shared" si="18"/>
        <v>0</v>
      </c>
      <c r="M35" s="8">
        <f t="shared" si="18"/>
        <v>0</v>
      </c>
      <c r="N35" s="8">
        <f t="shared" si="18"/>
        <v>0</v>
      </c>
      <c r="O35" s="154">
        <f t="shared" si="18"/>
        <v>0</v>
      </c>
      <c r="P35" s="143">
        <f t="shared" si="18"/>
        <v>0</v>
      </c>
      <c r="Q35" s="148">
        <f t="shared" si="18"/>
        <v>0</v>
      </c>
      <c r="R35" s="443">
        <f t="shared" si="3"/>
        <v>0</v>
      </c>
      <c r="S35" s="151">
        <v>0</v>
      </c>
      <c r="T35" s="453">
        <f t="shared" si="4"/>
        <v>0</v>
      </c>
      <c r="U35" s="453" t="s">
        <v>176</v>
      </c>
      <c r="V35" s="151">
        <v>0</v>
      </c>
      <c r="W35" s="646"/>
    </row>
    <row r="36" spans="1:23" s="583" customFormat="1" ht="56.25" customHeight="1">
      <c r="A36" s="584" t="s">
        <v>59</v>
      </c>
      <c r="B36" s="577" t="s">
        <v>60</v>
      </c>
      <c r="C36" s="578" t="s">
        <v>61</v>
      </c>
      <c r="D36" s="595">
        <v>0</v>
      </c>
      <c r="E36" s="628">
        <v>0</v>
      </c>
      <c r="F36" s="595">
        <v>0</v>
      </c>
      <c r="G36" s="628">
        <v>0</v>
      </c>
      <c r="H36" s="604">
        <f t="shared" si="15"/>
        <v>0</v>
      </c>
      <c r="I36" s="604">
        <f t="shared" si="6"/>
        <v>0</v>
      </c>
      <c r="J36" s="579">
        <v>0</v>
      </c>
      <c r="K36" s="579">
        <v>0</v>
      </c>
      <c r="L36" s="579">
        <v>0</v>
      </c>
      <c r="M36" s="579">
        <v>0</v>
      </c>
      <c r="N36" s="579">
        <v>0</v>
      </c>
      <c r="O36" s="636">
        <v>0</v>
      </c>
      <c r="P36" s="637">
        <v>0</v>
      </c>
      <c r="Q36" s="638">
        <v>0</v>
      </c>
      <c r="R36" s="616">
        <f t="shared" si="3"/>
        <v>0</v>
      </c>
      <c r="S36" s="628">
        <v>0</v>
      </c>
      <c r="T36" s="639">
        <f t="shared" si="4"/>
        <v>0</v>
      </c>
      <c r="U36" s="639" t="s">
        <v>176</v>
      </c>
      <c r="V36" s="628">
        <v>0</v>
      </c>
      <c r="W36" s="646"/>
    </row>
    <row r="37" spans="1:23" ht="41.25" customHeight="1">
      <c r="A37" s="333" t="s">
        <v>62</v>
      </c>
      <c r="B37" s="331" t="s">
        <v>63</v>
      </c>
      <c r="C37" s="332" t="s">
        <v>25</v>
      </c>
      <c r="D37" s="15">
        <f>SUM(D38:D48)</f>
        <v>16.274999999999999</v>
      </c>
      <c r="E37" s="151">
        <v>0</v>
      </c>
      <c r="F37" s="15">
        <f>SUM(F38:F48)</f>
        <v>16.274999999999999</v>
      </c>
      <c r="G37" s="151">
        <v>0</v>
      </c>
      <c r="H37" s="8">
        <f>SUM(H38:H48)</f>
        <v>16.274999999999999</v>
      </c>
      <c r="I37" s="8">
        <f t="shared" si="6"/>
        <v>0</v>
      </c>
      <c r="J37" s="8">
        <f t="shared" ref="J37:Q37" si="19">SUM(J38:J48)</f>
        <v>0</v>
      </c>
      <c r="K37" s="8">
        <f t="shared" si="19"/>
        <v>0</v>
      </c>
      <c r="L37" s="8">
        <f t="shared" si="19"/>
        <v>0</v>
      </c>
      <c r="M37" s="8">
        <f t="shared" si="19"/>
        <v>0</v>
      </c>
      <c r="N37" s="8">
        <f t="shared" si="19"/>
        <v>0</v>
      </c>
      <c r="O37" s="154">
        <f t="shared" si="19"/>
        <v>0</v>
      </c>
      <c r="P37" s="143">
        <f t="shared" si="19"/>
        <v>16.274999999999999</v>
      </c>
      <c r="Q37" s="148">
        <f t="shared" si="19"/>
        <v>0</v>
      </c>
      <c r="R37" s="443">
        <f t="shared" si="3"/>
        <v>16.274999999999999</v>
      </c>
      <c r="S37" s="151">
        <v>0</v>
      </c>
      <c r="T37" s="453">
        <f t="shared" si="4"/>
        <v>16.274999999999999</v>
      </c>
      <c r="U37" s="453">
        <f t="shared" si="5"/>
        <v>100</v>
      </c>
      <c r="V37" s="151">
        <v>0</v>
      </c>
    </row>
    <row r="38" spans="1:23" s="583" customFormat="1" ht="57.75" customHeight="1">
      <c r="A38" s="584" t="s">
        <v>64</v>
      </c>
      <c r="B38" s="585" t="s">
        <v>65</v>
      </c>
      <c r="C38" s="578" t="s">
        <v>66</v>
      </c>
      <c r="D38" s="595">
        <v>0</v>
      </c>
      <c r="E38" s="628">
        <v>0</v>
      </c>
      <c r="F38" s="595">
        <f>D38</f>
        <v>0</v>
      </c>
      <c r="G38" s="628">
        <v>0</v>
      </c>
      <c r="H38" s="579">
        <f>D38</f>
        <v>0</v>
      </c>
      <c r="I38" s="579">
        <f t="shared" si="6"/>
        <v>0</v>
      </c>
      <c r="J38" s="579">
        <v>0</v>
      </c>
      <c r="K38" s="579">
        <v>0</v>
      </c>
      <c r="L38" s="579">
        <v>0</v>
      </c>
      <c r="M38" s="579">
        <v>0</v>
      </c>
      <c r="N38" s="579">
        <v>0</v>
      </c>
      <c r="O38" s="636">
        <v>0</v>
      </c>
      <c r="P38" s="637">
        <v>0</v>
      </c>
      <c r="Q38" s="638">
        <v>0</v>
      </c>
      <c r="R38" s="616">
        <f t="shared" si="3"/>
        <v>0</v>
      </c>
      <c r="S38" s="628">
        <v>0</v>
      </c>
      <c r="T38" s="639">
        <f t="shared" si="4"/>
        <v>0</v>
      </c>
      <c r="U38" s="639" t="s">
        <v>176</v>
      </c>
      <c r="V38" s="628">
        <v>0</v>
      </c>
      <c r="W38" s="646"/>
    </row>
    <row r="39" spans="1:23" s="583" customFormat="1" ht="46.5" customHeight="1">
      <c r="A39" s="584" t="s">
        <v>67</v>
      </c>
      <c r="B39" s="585" t="s">
        <v>68</v>
      </c>
      <c r="C39" s="578" t="s">
        <v>69</v>
      </c>
      <c r="D39" s="595">
        <v>9.3330000000000002</v>
      </c>
      <c r="E39" s="628">
        <v>0</v>
      </c>
      <c r="F39" s="595">
        <f t="shared" ref="F39:F48" si="20">D39</f>
        <v>9.3330000000000002</v>
      </c>
      <c r="G39" s="628">
        <v>0</v>
      </c>
      <c r="H39" s="579">
        <f t="shared" ref="H39:H48" si="21">D39</f>
        <v>9.3330000000000002</v>
      </c>
      <c r="I39" s="579">
        <f t="shared" si="6"/>
        <v>0</v>
      </c>
      <c r="J39" s="579">
        <v>0</v>
      </c>
      <c r="K39" s="579">
        <v>0</v>
      </c>
      <c r="L39" s="579">
        <v>0</v>
      </c>
      <c r="M39" s="579">
        <v>0</v>
      </c>
      <c r="N39" s="579">
        <v>0</v>
      </c>
      <c r="O39" s="636">
        <v>0</v>
      </c>
      <c r="P39" s="637">
        <v>9.3330000000000002</v>
      </c>
      <c r="Q39" s="638">
        <f>'2 Осв'!L39-'12квОсв'!K39-'12квОсв'!M39-'12квОсв'!O39</f>
        <v>0</v>
      </c>
      <c r="R39" s="616">
        <f t="shared" si="3"/>
        <v>9.3330000000000002</v>
      </c>
      <c r="S39" s="628">
        <v>0</v>
      </c>
      <c r="T39" s="639">
        <f t="shared" si="4"/>
        <v>9.3330000000000002</v>
      </c>
      <c r="U39" s="639">
        <f t="shared" si="5"/>
        <v>100</v>
      </c>
      <c r="V39" s="628">
        <v>0</v>
      </c>
      <c r="W39" s="646"/>
    </row>
    <row r="40" spans="1:23" s="583" customFormat="1" ht="51.75" customHeight="1">
      <c r="A40" s="584" t="s">
        <v>70</v>
      </c>
      <c r="B40" s="586" t="s">
        <v>71</v>
      </c>
      <c r="C40" s="578" t="s">
        <v>72</v>
      </c>
      <c r="D40" s="605">
        <v>0</v>
      </c>
      <c r="E40" s="628">
        <v>0</v>
      </c>
      <c r="F40" s="595">
        <f t="shared" si="20"/>
        <v>0</v>
      </c>
      <c r="G40" s="628">
        <v>0</v>
      </c>
      <c r="H40" s="579">
        <f t="shared" si="21"/>
        <v>0</v>
      </c>
      <c r="I40" s="640">
        <f t="shared" si="6"/>
        <v>0</v>
      </c>
      <c r="J40" s="640">
        <v>0</v>
      </c>
      <c r="K40" s="640">
        <v>0</v>
      </c>
      <c r="L40" s="640">
        <v>0</v>
      </c>
      <c r="M40" s="640">
        <v>0</v>
      </c>
      <c r="N40" s="640">
        <v>0</v>
      </c>
      <c r="O40" s="641">
        <v>0</v>
      </c>
      <c r="P40" s="642">
        <v>0</v>
      </c>
      <c r="Q40" s="638">
        <f>'2 Осв'!L40-'12квОсв'!K40-'12квОсв'!M40-'12квОсв'!O40</f>
        <v>0</v>
      </c>
      <c r="R40" s="616">
        <f t="shared" si="3"/>
        <v>0</v>
      </c>
      <c r="S40" s="628">
        <v>0</v>
      </c>
      <c r="T40" s="639">
        <f t="shared" si="4"/>
        <v>0</v>
      </c>
      <c r="U40" s="639" t="e">
        <f t="shared" si="5"/>
        <v>#DIV/0!</v>
      </c>
      <c r="V40" s="628">
        <v>0</v>
      </c>
      <c r="W40" s="646"/>
    </row>
    <row r="41" spans="1:23" s="583" customFormat="1" ht="42.75" customHeight="1">
      <c r="A41" s="584" t="s">
        <v>73</v>
      </c>
      <c r="B41" s="585" t="s">
        <v>74</v>
      </c>
      <c r="C41" s="578" t="s">
        <v>75</v>
      </c>
      <c r="D41" s="595">
        <v>0</v>
      </c>
      <c r="E41" s="628">
        <v>0</v>
      </c>
      <c r="F41" s="595">
        <f t="shared" si="20"/>
        <v>0</v>
      </c>
      <c r="G41" s="628">
        <v>0</v>
      </c>
      <c r="H41" s="579">
        <f t="shared" si="21"/>
        <v>0</v>
      </c>
      <c r="I41" s="579">
        <f t="shared" si="6"/>
        <v>0</v>
      </c>
      <c r="J41" s="579">
        <v>0</v>
      </c>
      <c r="K41" s="579">
        <v>0</v>
      </c>
      <c r="L41" s="579">
        <v>0</v>
      </c>
      <c r="M41" s="579">
        <v>0</v>
      </c>
      <c r="N41" s="579">
        <v>0</v>
      </c>
      <c r="O41" s="636">
        <v>0</v>
      </c>
      <c r="P41" s="637">
        <v>0</v>
      </c>
      <c r="Q41" s="638">
        <v>0</v>
      </c>
      <c r="R41" s="616">
        <f t="shared" si="3"/>
        <v>0</v>
      </c>
      <c r="S41" s="628">
        <v>0</v>
      </c>
      <c r="T41" s="639">
        <f t="shared" si="4"/>
        <v>0</v>
      </c>
      <c r="U41" s="639" t="s">
        <v>176</v>
      </c>
      <c r="V41" s="628">
        <v>0</v>
      </c>
      <c r="W41" s="646"/>
    </row>
    <row r="42" spans="1:23" s="583" customFormat="1" ht="49.5" customHeight="1">
      <c r="A42" s="584" t="s">
        <v>76</v>
      </c>
      <c r="B42" s="586" t="s">
        <v>77</v>
      </c>
      <c r="C42" s="578" t="s">
        <v>78</v>
      </c>
      <c r="D42" s="605">
        <v>0</v>
      </c>
      <c r="E42" s="628">
        <v>0</v>
      </c>
      <c r="F42" s="595">
        <f t="shared" si="20"/>
        <v>0</v>
      </c>
      <c r="G42" s="628">
        <v>0</v>
      </c>
      <c r="H42" s="579">
        <f t="shared" si="21"/>
        <v>0</v>
      </c>
      <c r="I42" s="640">
        <f t="shared" si="6"/>
        <v>0</v>
      </c>
      <c r="J42" s="640">
        <v>0</v>
      </c>
      <c r="K42" s="640">
        <v>0</v>
      </c>
      <c r="L42" s="640">
        <v>0</v>
      </c>
      <c r="M42" s="640">
        <v>0</v>
      </c>
      <c r="N42" s="640">
        <v>0</v>
      </c>
      <c r="O42" s="641">
        <v>0</v>
      </c>
      <c r="P42" s="642">
        <v>0</v>
      </c>
      <c r="Q42" s="638">
        <f>'2 Осв'!L42-'12квОсв'!K42-'12квОсв'!M42-'12квОсв'!O42</f>
        <v>0</v>
      </c>
      <c r="R42" s="616">
        <f t="shared" si="3"/>
        <v>0</v>
      </c>
      <c r="S42" s="628">
        <v>0</v>
      </c>
      <c r="T42" s="639">
        <f t="shared" si="4"/>
        <v>0</v>
      </c>
      <c r="U42" s="639" t="e">
        <f t="shared" si="5"/>
        <v>#DIV/0!</v>
      </c>
      <c r="V42" s="628">
        <v>0</v>
      </c>
      <c r="W42" s="646"/>
    </row>
    <row r="43" spans="1:23" s="583" customFormat="1" ht="39.75" customHeight="1">
      <c r="A43" s="584" t="s">
        <v>79</v>
      </c>
      <c r="B43" s="585" t="s">
        <v>80</v>
      </c>
      <c r="C43" s="578" t="s">
        <v>81</v>
      </c>
      <c r="D43" s="595">
        <v>0</v>
      </c>
      <c r="E43" s="628">
        <v>0</v>
      </c>
      <c r="F43" s="595">
        <f t="shared" si="20"/>
        <v>0</v>
      </c>
      <c r="G43" s="628">
        <v>0</v>
      </c>
      <c r="H43" s="579">
        <f t="shared" si="21"/>
        <v>0</v>
      </c>
      <c r="I43" s="579">
        <f t="shared" si="6"/>
        <v>0</v>
      </c>
      <c r="J43" s="579">
        <v>0</v>
      </c>
      <c r="K43" s="579">
        <v>0</v>
      </c>
      <c r="L43" s="579">
        <v>0</v>
      </c>
      <c r="M43" s="579">
        <v>0</v>
      </c>
      <c r="N43" s="579">
        <v>0</v>
      </c>
      <c r="O43" s="636">
        <v>0</v>
      </c>
      <c r="P43" s="637">
        <v>0</v>
      </c>
      <c r="Q43" s="638">
        <v>0</v>
      </c>
      <c r="R43" s="616">
        <f t="shared" si="3"/>
        <v>0</v>
      </c>
      <c r="S43" s="628">
        <v>0</v>
      </c>
      <c r="T43" s="639">
        <f t="shared" si="4"/>
        <v>0</v>
      </c>
      <c r="U43" s="639" t="s">
        <v>176</v>
      </c>
      <c r="V43" s="628">
        <v>0</v>
      </c>
      <c r="W43" s="646"/>
    </row>
    <row r="44" spans="1:23" s="729" customFormat="1" ht="49.5" customHeight="1">
      <c r="A44" s="733" t="s">
        <v>82</v>
      </c>
      <c r="B44" s="746" t="s">
        <v>83</v>
      </c>
      <c r="C44" s="734" t="s">
        <v>84</v>
      </c>
      <c r="D44" s="735">
        <v>6.35</v>
      </c>
      <c r="E44" s="726">
        <v>0</v>
      </c>
      <c r="F44" s="735">
        <f t="shared" si="20"/>
        <v>6.35</v>
      </c>
      <c r="G44" s="726">
        <v>0</v>
      </c>
      <c r="H44" s="736">
        <f t="shared" si="21"/>
        <v>6.35</v>
      </c>
      <c r="I44" s="736">
        <f t="shared" si="6"/>
        <v>0</v>
      </c>
      <c r="J44" s="736">
        <v>0</v>
      </c>
      <c r="K44" s="736">
        <v>0</v>
      </c>
      <c r="L44" s="736">
        <v>0</v>
      </c>
      <c r="M44" s="736">
        <v>0</v>
      </c>
      <c r="N44" s="736">
        <v>0</v>
      </c>
      <c r="O44" s="738">
        <v>0</v>
      </c>
      <c r="P44" s="739">
        <v>6.35</v>
      </c>
      <c r="Q44" s="740">
        <f>'2 Осв'!L44-'12квОсв'!K44-'12квОсв'!M44-'12квОсв'!O44</f>
        <v>0</v>
      </c>
      <c r="R44" s="741">
        <f t="shared" si="3"/>
        <v>6.35</v>
      </c>
      <c r="S44" s="726">
        <v>0</v>
      </c>
      <c r="T44" s="742">
        <f t="shared" si="4"/>
        <v>6.35</v>
      </c>
      <c r="U44" s="742">
        <f t="shared" si="5"/>
        <v>100</v>
      </c>
      <c r="V44" s="726">
        <v>0</v>
      </c>
    </row>
    <row r="45" spans="1:23" s="583" customFormat="1" ht="51" customHeight="1">
      <c r="A45" s="584" t="s">
        <v>85</v>
      </c>
      <c r="B45" s="586" t="s">
        <v>86</v>
      </c>
      <c r="C45" s="578" t="s">
        <v>87</v>
      </c>
      <c r="D45" s="595">
        <v>0</v>
      </c>
      <c r="E45" s="628">
        <v>0</v>
      </c>
      <c r="F45" s="595">
        <f t="shared" si="20"/>
        <v>0</v>
      </c>
      <c r="G45" s="628">
        <v>0</v>
      </c>
      <c r="H45" s="579">
        <f t="shared" si="21"/>
        <v>0</v>
      </c>
      <c r="I45" s="579">
        <f t="shared" si="6"/>
        <v>0</v>
      </c>
      <c r="J45" s="579">
        <v>0</v>
      </c>
      <c r="K45" s="579">
        <v>0</v>
      </c>
      <c r="L45" s="579">
        <v>0</v>
      </c>
      <c r="M45" s="579">
        <v>0</v>
      </c>
      <c r="N45" s="579">
        <v>0</v>
      </c>
      <c r="O45" s="636">
        <v>0</v>
      </c>
      <c r="P45" s="637">
        <v>0</v>
      </c>
      <c r="Q45" s="638">
        <v>0</v>
      </c>
      <c r="R45" s="616">
        <f t="shared" si="3"/>
        <v>0</v>
      </c>
      <c r="S45" s="628">
        <v>0</v>
      </c>
      <c r="T45" s="639">
        <f t="shared" si="4"/>
        <v>0</v>
      </c>
      <c r="U45" s="639" t="s">
        <v>176</v>
      </c>
      <c r="V45" s="628">
        <v>0</v>
      </c>
      <c r="W45" s="646"/>
    </row>
    <row r="46" spans="1:23" s="583" customFormat="1" ht="48" customHeight="1">
      <c r="A46" s="584" t="s">
        <v>88</v>
      </c>
      <c r="B46" s="586" t="s">
        <v>89</v>
      </c>
      <c r="C46" s="578" t="s">
        <v>90</v>
      </c>
      <c r="D46" s="605">
        <v>0</v>
      </c>
      <c r="E46" s="628">
        <v>0</v>
      </c>
      <c r="F46" s="595">
        <f t="shared" si="20"/>
        <v>0</v>
      </c>
      <c r="G46" s="628">
        <v>0</v>
      </c>
      <c r="H46" s="579">
        <f t="shared" si="21"/>
        <v>0</v>
      </c>
      <c r="I46" s="640">
        <f t="shared" si="6"/>
        <v>0</v>
      </c>
      <c r="J46" s="640">
        <v>0</v>
      </c>
      <c r="K46" s="640">
        <v>0</v>
      </c>
      <c r="L46" s="640">
        <v>0</v>
      </c>
      <c r="M46" s="640">
        <v>0</v>
      </c>
      <c r="N46" s="640">
        <v>0</v>
      </c>
      <c r="O46" s="641">
        <v>0</v>
      </c>
      <c r="P46" s="642">
        <v>0</v>
      </c>
      <c r="Q46" s="638">
        <f>'2 Осв'!L46-'12квОсв'!K46-'12квОсв'!M46-'12квОсв'!O46</f>
        <v>0</v>
      </c>
      <c r="R46" s="616">
        <f t="shared" si="3"/>
        <v>0</v>
      </c>
      <c r="S46" s="628">
        <v>0</v>
      </c>
      <c r="T46" s="639">
        <f t="shared" si="4"/>
        <v>0</v>
      </c>
      <c r="U46" s="639" t="e">
        <f t="shared" si="5"/>
        <v>#DIV/0!</v>
      </c>
      <c r="V46" s="628">
        <v>0</v>
      </c>
      <c r="W46" s="646"/>
    </row>
    <row r="47" spans="1:23" s="583" customFormat="1" ht="40.5" customHeight="1">
      <c r="A47" s="584" t="s">
        <v>91</v>
      </c>
      <c r="B47" s="585" t="s">
        <v>92</v>
      </c>
      <c r="C47" s="578" t="s">
        <v>93</v>
      </c>
      <c r="D47" s="595">
        <v>0.59199999999999997</v>
      </c>
      <c r="E47" s="628">
        <v>0</v>
      </c>
      <c r="F47" s="595">
        <f t="shared" si="20"/>
        <v>0.59199999999999997</v>
      </c>
      <c r="G47" s="628">
        <v>0</v>
      </c>
      <c r="H47" s="579">
        <f t="shared" si="21"/>
        <v>0.59199999999999997</v>
      </c>
      <c r="I47" s="579">
        <f t="shared" si="6"/>
        <v>0</v>
      </c>
      <c r="J47" s="579">
        <v>0</v>
      </c>
      <c r="K47" s="579">
        <v>0</v>
      </c>
      <c r="L47" s="579">
        <v>0</v>
      </c>
      <c r="M47" s="579">
        <v>0</v>
      </c>
      <c r="N47" s="579">
        <v>0</v>
      </c>
      <c r="O47" s="636">
        <v>0</v>
      </c>
      <c r="P47" s="637">
        <v>0.59199999999999997</v>
      </c>
      <c r="Q47" s="638">
        <v>0</v>
      </c>
      <c r="R47" s="616">
        <f t="shared" si="3"/>
        <v>0.59199999999999997</v>
      </c>
      <c r="S47" s="628">
        <v>0</v>
      </c>
      <c r="T47" s="639">
        <f t="shared" si="4"/>
        <v>0.59199999999999997</v>
      </c>
      <c r="U47" s="639" t="s">
        <v>176</v>
      </c>
      <c r="V47" s="628">
        <v>0</v>
      </c>
      <c r="W47" s="646"/>
    </row>
    <row r="48" spans="1:23" s="583" customFormat="1" ht="35.25" customHeight="1">
      <c r="A48" s="584" t="s">
        <v>94</v>
      </c>
      <c r="B48" s="585" t="s">
        <v>95</v>
      </c>
      <c r="C48" s="578" t="s">
        <v>96</v>
      </c>
      <c r="D48" s="595">
        <v>0</v>
      </c>
      <c r="E48" s="628">
        <v>0</v>
      </c>
      <c r="F48" s="595">
        <f t="shared" si="20"/>
        <v>0</v>
      </c>
      <c r="G48" s="628">
        <v>0</v>
      </c>
      <c r="H48" s="579">
        <f t="shared" si="21"/>
        <v>0</v>
      </c>
      <c r="I48" s="579">
        <f t="shared" si="6"/>
        <v>0</v>
      </c>
      <c r="J48" s="579">
        <v>0</v>
      </c>
      <c r="K48" s="579">
        <v>0</v>
      </c>
      <c r="L48" s="579">
        <v>0</v>
      </c>
      <c r="M48" s="579">
        <v>0</v>
      </c>
      <c r="N48" s="579">
        <v>0</v>
      </c>
      <c r="O48" s="636">
        <v>0</v>
      </c>
      <c r="P48" s="637">
        <v>0</v>
      </c>
      <c r="Q48" s="638">
        <v>0</v>
      </c>
      <c r="R48" s="616">
        <f t="shared" si="3"/>
        <v>0</v>
      </c>
      <c r="S48" s="628">
        <v>0</v>
      </c>
      <c r="T48" s="639">
        <f t="shared" si="4"/>
        <v>0</v>
      </c>
      <c r="U48" s="639" t="s">
        <v>176</v>
      </c>
      <c r="V48" s="628">
        <v>0</v>
      </c>
      <c r="W48" s="646"/>
    </row>
    <row r="49" spans="1:22" ht="24.75" customHeight="1">
      <c r="A49" s="333" t="s">
        <v>97</v>
      </c>
      <c r="B49" s="331" t="s">
        <v>98</v>
      </c>
      <c r="C49" s="332" t="s">
        <v>25</v>
      </c>
      <c r="D49" s="15">
        <f>SUM(D50:D59)</f>
        <v>1.5879999999999999</v>
      </c>
      <c r="E49" s="151">
        <v>0</v>
      </c>
      <c r="F49" s="15">
        <f>SUM(F50:F59)</f>
        <v>1.5879999999999999</v>
      </c>
      <c r="G49" s="151">
        <v>0</v>
      </c>
      <c r="H49" s="8">
        <f>SUM(H50:H59)</f>
        <v>1.5879999999999999</v>
      </c>
      <c r="I49" s="8">
        <f t="shared" si="6"/>
        <v>0</v>
      </c>
      <c r="J49" s="8">
        <f t="shared" ref="J49:Q49" si="22">SUM(J50:J59)</f>
        <v>0</v>
      </c>
      <c r="K49" s="8">
        <f t="shared" si="22"/>
        <v>0</v>
      </c>
      <c r="L49" s="8">
        <f t="shared" si="22"/>
        <v>0</v>
      </c>
      <c r="M49" s="8">
        <f t="shared" si="22"/>
        <v>0</v>
      </c>
      <c r="N49" s="8">
        <f t="shared" si="22"/>
        <v>1.5879999999999999</v>
      </c>
      <c r="O49" s="154">
        <f t="shared" si="22"/>
        <v>0</v>
      </c>
      <c r="P49" s="143">
        <f t="shared" si="22"/>
        <v>1.2</v>
      </c>
      <c r="Q49" s="148">
        <f t="shared" si="22"/>
        <v>0</v>
      </c>
      <c r="R49" s="443">
        <f t="shared" si="3"/>
        <v>1.5879999999999999</v>
      </c>
      <c r="S49" s="151">
        <v>0</v>
      </c>
      <c r="T49" s="453">
        <f t="shared" si="4"/>
        <v>1.5879999999999999</v>
      </c>
      <c r="U49" s="453">
        <f t="shared" si="5"/>
        <v>100</v>
      </c>
      <c r="V49" s="151">
        <v>0</v>
      </c>
    </row>
    <row r="50" spans="1:22" s="583" customFormat="1" ht="37.5" customHeight="1">
      <c r="A50" s="587" t="s">
        <v>99</v>
      </c>
      <c r="B50" s="588" t="s">
        <v>100</v>
      </c>
      <c r="C50" s="589" t="s">
        <v>101</v>
      </c>
      <c r="D50" s="595">
        <v>0</v>
      </c>
      <c r="E50" s="628">
        <v>0</v>
      </c>
      <c r="F50" s="595">
        <f>D50</f>
        <v>0</v>
      </c>
      <c r="G50" s="628">
        <v>0</v>
      </c>
      <c r="H50" s="579">
        <f>D50</f>
        <v>0</v>
      </c>
      <c r="I50" s="579">
        <f t="shared" si="6"/>
        <v>0</v>
      </c>
      <c r="J50" s="579">
        <v>0</v>
      </c>
      <c r="K50" s="579">
        <v>0</v>
      </c>
      <c r="L50" s="579">
        <v>0</v>
      </c>
      <c r="M50" s="579">
        <v>0</v>
      </c>
      <c r="N50" s="579">
        <v>0</v>
      </c>
      <c r="O50" s="636">
        <v>0</v>
      </c>
      <c r="P50" s="637">
        <v>0</v>
      </c>
      <c r="Q50" s="638">
        <v>0</v>
      </c>
      <c r="R50" s="616">
        <f t="shared" si="3"/>
        <v>0</v>
      </c>
      <c r="S50" s="628">
        <v>0</v>
      </c>
      <c r="T50" s="639">
        <f t="shared" si="4"/>
        <v>0</v>
      </c>
      <c r="U50" s="639" t="e">
        <f t="shared" si="5"/>
        <v>#DIV/0!</v>
      </c>
      <c r="V50" s="628">
        <v>0</v>
      </c>
    </row>
    <row r="51" spans="1:22" s="729" customFormat="1" ht="31.5" customHeight="1">
      <c r="A51" s="733" t="s">
        <v>102</v>
      </c>
      <c r="B51" s="723" t="s">
        <v>103</v>
      </c>
      <c r="C51" s="734" t="s">
        <v>104</v>
      </c>
      <c r="D51" s="735">
        <v>0.8</v>
      </c>
      <c r="E51" s="726">
        <v>0</v>
      </c>
      <c r="F51" s="735">
        <f t="shared" ref="F51:F59" si="23">D51</f>
        <v>0.8</v>
      </c>
      <c r="G51" s="726">
        <v>0</v>
      </c>
      <c r="H51" s="736">
        <f t="shared" ref="H51:H59" si="24">D51</f>
        <v>0.8</v>
      </c>
      <c r="I51" s="736">
        <f t="shared" si="6"/>
        <v>0</v>
      </c>
      <c r="J51" s="736">
        <v>0</v>
      </c>
      <c r="K51" s="736">
        <v>0</v>
      </c>
      <c r="L51" s="736">
        <v>0</v>
      </c>
      <c r="M51" s="736">
        <v>0</v>
      </c>
      <c r="N51" s="736">
        <v>0.8</v>
      </c>
      <c r="O51" s="738">
        <v>0</v>
      </c>
      <c r="P51" s="739">
        <v>0</v>
      </c>
      <c r="Q51" s="740">
        <v>0</v>
      </c>
      <c r="R51" s="741">
        <f t="shared" si="3"/>
        <v>0.8</v>
      </c>
      <c r="S51" s="726">
        <v>0</v>
      </c>
      <c r="T51" s="742">
        <f t="shared" si="4"/>
        <v>0.8</v>
      </c>
      <c r="U51" s="742" t="s">
        <v>176</v>
      </c>
      <c r="V51" s="726">
        <v>0</v>
      </c>
    </row>
    <row r="52" spans="1:22" s="583" customFormat="1" ht="32.25" customHeight="1">
      <c r="A52" s="584" t="s">
        <v>105</v>
      </c>
      <c r="B52" s="590" t="s">
        <v>106</v>
      </c>
      <c r="C52" s="578" t="s">
        <v>107</v>
      </c>
      <c r="D52" s="595">
        <v>0</v>
      </c>
      <c r="E52" s="628">
        <v>0</v>
      </c>
      <c r="F52" s="595">
        <f t="shared" si="23"/>
        <v>0</v>
      </c>
      <c r="G52" s="628">
        <v>0</v>
      </c>
      <c r="H52" s="579">
        <f t="shared" si="24"/>
        <v>0</v>
      </c>
      <c r="I52" s="579">
        <f t="shared" si="6"/>
        <v>0</v>
      </c>
      <c r="J52" s="579">
        <v>0</v>
      </c>
      <c r="K52" s="579">
        <v>0</v>
      </c>
      <c r="L52" s="579">
        <v>0</v>
      </c>
      <c r="M52" s="579">
        <v>0</v>
      </c>
      <c r="N52" s="579">
        <v>0</v>
      </c>
      <c r="O52" s="636">
        <v>0</v>
      </c>
      <c r="P52" s="637">
        <v>0</v>
      </c>
      <c r="Q52" s="638">
        <f>'2 Осв'!L52-'12квОсв'!K52-'12квОсв'!M52-'12квОсв'!O52</f>
        <v>0</v>
      </c>
      <c r="R52" s="616">
        <f t="shared" si="3"/>
        <v>0</v>
      </c>
      <c r="S52" s="628">
        <v>0</v>
      </c>
      <c r="T52" s="639">
        <f t="shared" si="4"/>
        <v>0</v>
      </c>
      <c r="U52" s="639" t="e">
        <f t="shared" si="5"/>
        <v>#DIV/0!</v>
      </c>
      <c r="V52" s="628">
        <v>0</v>
      </c>
    </row>
    <row r="53" spans="1:22" s="583" customFormat="1" ht="37.5" customHeight="1">
      <c r="A53" s="584" t="s">
        <v>108</v>
      </c>
      <c r="B53" s="590" t="s">
        <v>109</v>
      </c>
      <c r="C53" s="578" t="s">
        <v>110</v>
      </c>
      <c r="D53" s="595">
        <v>0</v>
      </c>
      <c r="E53" s="628">
        <v>0</v>
      </c>
      <c r="F53" s="595">
        <f t="shared" si="23"/>
        <v>0</v>
      </c>
      <c r="G53" s="628">
        <v>0</v>
      </c>
      <c r="H53" s="579">
        <f t="shared" si="24"/>
        <v>0</v>
      </c>
      <c r="I53" s="579">
        <f t="shared" si="6"/>
        <v>0</v>
      </c>
      <c r="J53" s="579">
        <v>0</v>
      </c>
      <c r="K53" s="579">
        <v>0</v>
      </c>
      <c r="L53" s="579">
        <v>0</v>
      </c>
      <c r="M53" s="579">
        <v>0</v>
      </c>
      <c r="N53" s="579">
        <v>0</v>
      </c>
      <c r="O53" s="636">
        <v>0</v>
      </c>
      <c r="P53" s="637">
        <v>0</v>
      </c>
      <c r="Q53" s="638">
        <v>0</v>
      </c>
      <c r="R53" s="616">
        <f t="shared" si="3"/>
        <v>0</v>
      </c>
      <c r="S53" s="628">
        <v>0</v>
      </c>
      <c r="T53" s="639">
        <f t="shared" si="4"/>
        <v>0</v>
      </c>
      <c r="U53" s="639" t="s">
        <v>176</v>
      </c>
      <c r="V53" s="628">
        <v>0</v>
      </c>
    </row>
    <row r="54" spans="1:22" s="583" customFormat="1" ht="20.25" customHeight="1">
      <c r="A54" s="584" t="s">
        <v>111</v>
      </c>
      <c r="B54" s="590" t="s">
        <v>112</v>
      </c>
      <c r="C54" s="578" t="s">
        <v>113</v>
      </c>
      <c r="D54" s="595">
        <v>0</v>
      </c>
      <c r="E54" s="628">
        <v>0</v>
      </c>
      <c r="F54" s="595">
        <f t="shared" si="23"/>
        <v>0</v>
      </c>
      <c r="G54" s="628">
        <v>0</v>
      </c>
      <c r="H54" s="579">
        <f t="shared" si="24"/>
        <v>0</v>
      </c>
      <c r="I54" s="579">
        <f t="shared" si="6"/>
        <v>0</v>
      </c>
      <c r="J54" s="579">
        <v>0</v>
      </c>
      <c r="K54" s="579">
        <v>0</v>
      </c>
      <c r="L54" s="579">
        <v>0</v>
      </c>
      <c r="M54" s="579">
        <v>0</v>
      </c>
      <c r="N54" s="579">
        <v>0</v>
      </c>
      <c r="O54" s="636">
        <v>0</v>
      </c>
      <c r="P54" s="637">
        <v>0</v>
      </c>
      <c r="Q54" s="638">
        <v>0</v>
      </c>
      <c r="R54" s="616">
        <f t="shared" si="3"/>
        <v>0</v>
      </c>
      <c r="S54" s="628">
        <v>0</v>
      </c>
      <c r="T54" s="639">
        <f t="shared" si="4"/>
        <v>0</v>
      </c>
      <c r="U54" s="639" t="s">
        <v>176</v>
      </c>
      <c r="V54" s="628">
        <v>0</v>
      </c>
    </row>
    <row r="55" spans="1:22" s="583" customFormat="1" ht="20.25" customHeight="1">
      <c r="A55" s="584" t="s">
        <v>114</v>
      </c>
      <c r="B55" s="590" t="s">
        <v>115</v>
      </c>
      <c r="C55" s="578" t="s">
        <v>116</v>
      </c>
      <c r="D55" s="595">
        <v>0</v>
      </c>
      <c r="E55" s="628">
        <v>0</v>
      </c>
      <c r="F55" s="595">
        <f t="shared" si="23"/>
        <v>0</v>
      </c>
      <c r="G55" s="628">
        <v>0</v>
      </c>
      <c r="H55" s="579">
        <f t="shared" si="24"/>
        <v>0</v>
      </c>
      <c r="I55" s="579">
        <f t="shared" si="6"/>
        <v>0</v>
      </c>
      <c r="J55" s="579">
        <v>0</v>
      </c>
      <c r="K55" s="579">
        <v>0</v>
      </c>
      <c r="L55" s="579">
        <v>0</v>
      </c>
      <c r="M55" s="579">
        <v>0</v>
      </c>
      <c r="N55" s="579">
        <v>0</v>
      </c>
      <c r="O55" s="636">
        <v>0</v>
      </c>
      <c r="P55" s="637">
        <v>0.85</v>
      </c>
      <c r="Q55" s="638">
        <f>'2 Осв'!L55-'12квОсв'!K55-'12квОсв'!M55-'12квОсв'!O55</f>
        <v>0</v>
      </c>
      <c r="R55" s="616">
        <f t="shared" si="3"/>
        <v>0</v>
      </c>
      <c r="S55" s="628">
        <v>0</v>
      </c>
      <c r="T55" s="639">
        <f t="shared" si="4"/>
        <v>0</v>
      </c>
      <c r="U55" s="639" t="e">
        <f t="shared" si="5"/>
        <v>#DIV/0!</v>
      </c>
      <c r="V55" s="628">
        <v>0</v>
      </c>
    </row>
    <row r="56" spans="1:22" s="729" customFormat="1" ht="48.75" customHeight="1">
      <c r="A56" s="733" t="s">
        <v>117</v>
      </c>
      <c r="B56" s="723" t="s">
        <v>118</v>
      </c>
      <c r="C56" s="734" t="s">
        <v>119</v>
      </c>
      <c r="D56" s="743">
        <v>0.47499999999999998</v>
      </c>
      <c r="E56" s="726">
        <v>0</v>
      </c>
      <c r="F56" s="743">
        <f t="shared" si="23"/>
        <v>0.47499999999999998</v>
      </c>
      <c r="G56" s="726">
        <v>0</v>
      </c>
      <c r="H56" s="736">
        <f t="shared" si="24"/>
        <v>0.47499999999999998</v>
      </c>
      <c r="I56" s="737">
        <f t="shared" si="6"/>
        <v>0</v>
      </c>
      <c r="J56" s="737">
        <v>0</v>
      </c>
      <c r="K56" s="737">
        <v>0</v>
      </c>
      <c r="L56" s="737">
        <v>0</v>
      </c>
      <c r="M56" s="737">
        <v>0</v>
      </c>
      <c r="N56" s="737">
        <v>0.47499999999999998</v>
      </c>
      <c r="O56" s="744">
        <v>0</v>
      </c>
      <c r="P56" s="745">
        <v>0</v>
      </c>
      <c r="Q56" s="740">
        <f>'2 Осв'!L56-'12квОсв'!K56-'12квОсв'!M56-'12квОсв'!O56</f>
        <v>0</v>
      </c>
      <c r="R56" s="741">
        <f t="shared" si="3"/>
        <v>0.47499999999999998</v>
      </c>
      <c r="S56" s="726">
        <v>0</v>
      </c>
      <c r="T56" s="742">
        <f t="shared" si="4"/>
        <v>0.47499999999999998</v>
      </c>
      <c r="U56" s="742">
        <f t="shared" si="5"/>
        <v>100</v>
      </c>
      <c r="V56" s="726">
        <v>0</v>
      </c>
    </row>
    <row r="57" spans="1:22" s="583" customFormat="1" ht="20.25" customHeight="1">
      <c r="A57" s="584" t="s">
        <v>120</v>
      </c>
      <c r="B57" s="590" t="s">
        <v>121</v>
      </c>
      <c r="C57" s="578" t="s">
        <v>122</v>
      </c>
      <c r="D57" s="595">
        <v>0</v>
      </c>
      <c r="E57" s="628">
        <v>0</v>
      </c>
      <c r="F57" s="595">
        <f t="shared" si="23"/>
        <v>0</v>
      </c>
      <c r="G57" s="628">
        <v>0</v>
      </c>
      <c r="H57" s="579">
        <f t="shared" si="24"/>
        <v>0</v>
      </c>
      <c r="I57" s="579">
        <f t="shared" si="6"/>
        <v>0</v>
      </c>
      <c r="J57" s="579">
        <v>0</v>
      </c>
      <c r="K57" s="579">
        <v>0</v>
      </c>
      <c r="L57" s="579">
        <v>0</v>
      </c>
      <c r="M57" s="579">
        <v>0</v>
      </c>
      <c r="N57" s="579">
        <v>0</v>
      </c>
      <c r="O57" s="636">
        <v>0</v>
      </c>
      <c r="P57" s="637">
        <v>0</v>
      </c>
      <c r="Q57" s="638">
        <v>0</v>
      </c>
      <c r="R57" s="616">
        <f t="shared" si="3"/>
        <v>0</v>
      </c>
      <c r="S57" s="628">
        <v>0</v>
      </c>
      <c r="T57" s="639">
        <f t="shared" si="4"/>
        <v>0</v>
      </c>
      <c r="U57" s="639" t="s">
        <v>176</v>
      </c>
      <c r="V57" s="628">
        <v>0</v>
      </c>
    </row>
    <row r="58" spans="1:22" s="729" customFormat="1" ht="45" customHeight="1">
      <c r="A58" s="733" t="s">
        <v>123</v>
      </c>
      <c r="B58" s="723" t="s">
        <v>124</v>
      </c>
      <c r="C58" s="734" t="s">
        <v>125</v>
      </c>
      <c r="D58" s="735">
        <v>0.313</v>
      </c>
      <c r="E58" s="726">
        <v>0</v>
      </c>
      <c r="F58" s="735">
        <f t="shared" si="23"/>
        <v>0.313</v>
      </c>
      <c r="G58" s="726">
        <v>0</v>
      </c>
      <c r="H58" s="736">
        <f t="shared" si="24"/>
        <v>0.313</v>
      </c>
      <c r="I58" s="737">
        <f t="shared" si="6"/>
        <v>0</v>
      </c>
      <c r="J58" s="736">
        <v>0</v>
      </c>
      <c r="K58" s="736">
        <v>0</v>
      </c>
      <c r="L58" s="736">
        <v>0</v>
      </c>
      <c r="M58" s="736">
        <v>0</v>
      </c>
      <c r="N58" s="736">
        <v>0.313</v>
      </c>
      <c r="O58" s="738">
        <v>0</v>
      </c>
      <c r="P58" s="739">
        <v>0</v>
      </c>
      <c r="Q58" s="740">
        <v>0</v>
      </c>
      <c r="R58" s="741">
        <f t="shared" si="3"/>
        <v>0.313</v>
      </c>
      <c r="S58" s="726">
        <v>0</v>
      </c>
      <c r="T58" s="742">
        <f t="shared" si="4"/>
        <v>0.313</v>
      </c>
      <c r="U58" s="742" t="s">
        <v>176</v>
      </c>
      <c r="V58" s="726">
        <v>0</v>
      </c>
    </row>
    <row r="59" spans="1:22" s="583" customFormat="1" ht="43.5" customHeight="1" thickBot="1">
      <c r="A59" s="591" t="s">
        <v>126</v>
      </c>
      <c r="B59" s="592" t="s">
        <v>127</v>
      </c>
      <c r="C59" s="593" t="s">
        <v>128</v>
      </c>
      <c r="D59" s="597">
        <v>0</v>
      </c>
      <c r="E59" s="633">
        <v>0</v>
      </c>
      <c r="F59" s="594">
        <f t="shared" si="23"/>
        <v>0</v>
      </c>
      <c r="G59" s="633">
        <v>0</v>
      </c>
      <c r="H59" s="594">
        <f t="shared" si="24"/>
        <v>0</v>
      </c>
      <c r="I59" s="594">
        <f t="shared" si="6"/>
        <v>0</v>
      </c>
      <c r="J59" s="594">
        <v>0</v>
      </c>
      <c r="K59" s="594">
        <v>0</v>
      </c>
      <c r="L59" s="594">
        <v>0</v>
      </c>
      <c r="M59" s="594">
        <v>0</v>
      </c>
      <c r="N59" s="594">
        <v>0</v>
      </c>
      <c r="O59" s="599">
        <v>0</v>
      </c>
      <c r="P59" s="643">
        <v>0.35</v>
      </c>
      <c r="Q59" s="647">
        <f>'2 Осв'!L59-'12квОсв'!K59-'12квОсв'!M59-'12квОсв'!O59</f>
        <v>0</v>
      </c>
      <c r="R59" s="644">
        <f t="shared" si="3"/>
        <v>0</v>
      </c>
      <c r="S59" s="633">
        <v>0</v>
      </c>
      <c r="T59" s="645">
        <f t="shared" si="4"/>
        <v>0</v>
      </c>
      <c r="U59" s="645" t="e">
        <f t="shared" si="5"/>
        <v>#DIV/0!</v>
      </c>
      <c r="V59" s="633">
        <v>0</v>
      </c>
    </row>
  </sheetData>
  <autoFilter ref="A19:BV59" xr:uid="{95BE91B6-A180-4654-9CBF-9FDA13CF1FD9}"/>
  <mergeCells count="27">
    <mergeCell ref="R15:S15"/>
    <mergeCell ref="R16:R18"/>
    <mergeCell ref="S16:S18"/>
    <mergeCell ref="F16:F18"/>
    <mergeCell ref="G16:G18"/>
    <mergeCell ref="F15:G15"/>
    <mergeCell ref="A4:V4"/>
    <mergeCell ref="A5:V5"/>
    <mergeCell ref="A7:V7"/>
    <mergeCell ref="A8:V8"/>
    <mergeCell ref="A10:V10"/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  <colBreaks count="1" manualBreakCount="1">
    <brk id="9" max="2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CB60"/>
  <sheetViews>
    <sheetView topLeftCell="A7" zoomScale="60" zoomScaleNormal="60" workbookViewId="0">
      <pane xSplit="2" ySplit="2" topLeftCell="C39" activePane="bottomRight" state="frozen"/>
      <selection activeCell="A7" sqref="A7"/>
      <selection pane="topRight" activeCell="C7" sqref="C7"/>
      <selection pane="bottomLeft" activeCell="A9" sqref="A9"/>
      <selection pane="bottomRight" activeCell="B33" sqref="B33"/>
    </sheetView>
  </sheetViews>
  <sheetFormatPr defaultColWidth="9" defaultRowHeight="15.75" customHeight="1"/>
  <cols>
    <col min="1" max="1" width="12.75" style="1" customWidth="1"/>
    <col min="2" max="2" width="53.375" style="1" customWidth="1"/>
    <col min="3" max="3" width="16.375" style="1" customWidth="1"/>
    <col min="4" max="4" width="17.375" style="1" customWidth="1"/>
    <col min="5" max="5" width="14.875" style="1" customWidth="1"/>
    <col min="6" max="6" width="8.5" style="1" customWidth="1"/>
    <col min="7" max="7" width="7.875" style="1" customWidth="1"/>
    <col min="8" max="8" width="5.875" style="1" bestFit="1" customWidth="1"/>
    <col min="9" max="9" width="8.25" style="1" customWidth="1"/>
    <col min="10" max="10" width="5.875" style="1" bestFit="1" customWidth="1"/>
    <col min="11" max="11" width="11.75" style="1" customWidth="1"/>
    <col min="12" max="12" width="15.25" style="1" customWidth="1"/>
    <col min="13" max="13" width="6.25" style="1" customWidth="1"/>
    <col min="14" max="18" width="6" style="1" customWidth="1"/>
    <col min="19" max="19" width="14.75" style="1" customWidth="1"/>
    <col min="20" max="20" width="6.375" style="1" customWidth="1"/>
    <col min="21" max="25" width="6" style="1" customWidth="1"/>
    <col min="26" max="26" width="15" style="1" customWidth="1"/>
    <col min="27" max="32" width="6.25" style="1" customWidth="1"/>
    <col min="33" max="33" width="14.875" style="1" bestFit="1" customWidth="1"/>
    <col min="34" max="35" width="8.5" style="1" customWidth="1"/>
    <col min="36" max="36" width="5.875" style="1" bestFit="1" customWidth="1"/>
    <col min="37" max="37" width="8.875" style="1" customWidth="1"/>
    <col min="38" max="38" width="5.875" style="1" bestFit="1" customWidth="1"/>
    <col min="39" max="39" width="8.25" style="1" customWidth="1"/>
    <col min="40" max="40" width="14" style="1" customWidth="1"/>
    <col min="41" max="41" width="8.75" style="1" customWidth="1"/>
    <col min="42" max="45" width="6.25" style="1" customWidth="1"/>
    <col min="46" max="46" width="10.375" style="1" customWidth="1"/>
    <col min="47" max="47" width="15.25" style="1" customWidth="1"/>
    <col min="48" max="48" width="6.375" style="1" customWidth="1"/>
    <col min="49" max="50" width="6" style="1" customWidth="1"/>
    <col min="51" max="51" width="6.5" style="1" customWidth="1"/>
    <col min="52" max="53" width="6" style="1" customWidth="1"/>
    <col min="54" max="54" width="15.25" style="1" customWidth="1"/>
    <col min="55" max="55" width="6.25" style="1" customWidth="1"/>
    <col min="56" max="60" width="6" style="1" customWidth="1"/>
    <col min="61" max="61" width="15.25" style="1" customWidth="1"/>
    <col min="62" max="62" width="6.25" style="1" customWidth="1"/>
    <col min="63" max="66" width="6" style="1" customWidth="1"/>
    <col min="67" max="67" width="8.625" style="1" customWidth="1"/>
    <col min="68" max="68" width="14.875" style="1" customWidth="1"/>
    <col min="69" max="69" width="9.125" style="1" customWidth="1"/>
    <col min="70" max="70" width="8.25" style="1" customWidth="1"/>
    <col min="71" max="71" width="7.625" style="1" customWidth="1"/>
    <col min="72" max="72" width="7.5" style="1" customWidth="1"/>
    <col min="73" max="73" width="8.5" style="1" customWidth="1"/>
    <col min="74" max="74" width="6" style="1" customWidth="1"/>
    <col min="75" max="75" width="11" style="1" customWidth="1"/>
    <col min="76" max="76" width="6.625" style="1" customWidth="1"/>
    <col min="77" max="77" width="11.25" style="1" customWidth="1"/>
    <col min="78" max="78" width="10" style="1" customWidth="1"/>
    <col min="79" max="79" width="16.5" style="1" customWidth="1"/>
    <col min="80" max="80" width="16.625" style="1" customWidth="1"/>
    <col min="81" max="16384" width="9" style="1"/>
  </cols>
  <sheetData>
    <row r="1" spans="1:80" ht="18.75">
      <c r="AJ1" s="17"/>
      <c r="AM1" s="3"/>
      <c r="CA1" s="3" t="s">
        <v>923</v>
      </c>
    </row>
    <row r="2" spans="1:80" ht="18.75">
      <c r="AJ2" s="17"/>
      <c r="AM2" s="4"/>
      <c r="CA2" s="4" t="s">
        <v>1</v>
      </c>
    </row>
    <row r="3" spans="1:80" ht="18.75">
      <c r="AJ3" s="17"/>
      <c r="AM3" s="4"/>
      <c r="CA3" s="4" t="s">
        <v>2</v>
      </c>
    </row>
    <row r="4" spans="1:80" ht="18.75">
      <c r="A4" s="945" t="s">
        <v>924</v>
      </c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  <c r="P4" s="945"/>
      <c r="Q4" s="945"/>
      <c r="R4" s="945"/>
      <c r="S4" s="945"/>
      <c r="T4" s="945"/>
      <c r="U4" s="945"/>
      <c r="V4" s="945"/>
      <c r="W4" s="945"/>
      <c r="X4" s="945"/>
      <c r="Y4" s="945"/>
      <c r="Z4" s="945"/>
      <c r="AA4" s="945"/>
      <c r="AB4" s="945"/>
      <c r="AC4" s="945"/>
      <c r="AD4" s="945"/>
      <c r="AE4" s="945"/>
      <c r="AF4" s="945"/>
      <c r="AG4" s="945"/>
      <c r="AH4" s="945"/>
      <c r="AI4" s="945"/>
      <c r="AJ4" s="945"/>
      <c r="AK4" s="945"/>
      <c r="AL4" s="945"/>
      <c r="AM4" s="945"/>
    </row>
    <row r="5" spans="1:80" ht="18.75" customHeight="1">
      <c r="A5" s="944" t="s">
        <v>1130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944"/>
      <c r="AC5" s="944"/>
      <c r="AD5" s="944"/>
      <c r="AE5" s="944"/>
      <c r="AF5" s="944"/>
      <c r="AG5" s="944"/>
      <c r="AH5" s="944"/>
      <c r="AI5" s="944"/>
      <c r="AJ5" s="944"/>
      <c r="AK5" s="944"/>
      <c r="AL5" s="944"/>
      <c r="AM5" s="944"/>
    </row>
    <row r="6" spans="1:80" ht="18.7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</row>
    <row r="7" spans="1:80" ht="18.75" customHeight="1">
      <c r="A7" s="944" t="s">
        <v>914</v>
      </c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944"/>
      <c r="O7" s="944"/>
      <c r="P7" s="944"/>
      <c r="Q7" s="944"/>
      <c r="R7" s="944"/>
      <c r="S7" s="944"/>
      <c r="T7" s="944"/>
      <c r="U7" s="944"/>
      <c r="V7" s="944"/>
      <c r="W7" s="944"/>
      <c r="X7" s="944"/>
      <c r="Y7" s="944"/>
      <c r="Z7" s="944"/>
      <c r="AA7" s="944"/>
      <c r="AB7" s="944"/>
      <c r="AC7" s="944"/>
      <c r="AD7" s="944"/>
      <c r="AE7" s="944"/>
      <c r="AF7" s="944"/>
      <c r="AG7" s="944"/>
      <c r="AH7" s="944"/>
      <c r="AI7" s="944"/>
      <c r="AJ7" s="944"/>
      <c r="AK7" s="944"/>
      <c r="AL7" s="944"/>
      <c r="AM7" s="944"/>
    </row>
    <row r="8" spans="1:80">
      <c r="A8" s="948" t="s">
        <v>925</v>
      </c>
      <c r="B8" s="948"/>
      <c r="C8" s="948"/>
      <c r="D8" s="948"/>
      <c r="E8" s="948"/>
      <c r="F8" s="948"/>
      <c r="G8" s="948"/>
      <c r="H8" s="948"/>
      <c r="I8" s="948"/>
      <c r="J8" s="948"/>
      <c r="K8" s="948"/>
      <c r="L8" s="948"/>
      <c r="M8" s="948"/>
      <c r="N8" s="948"/>
      <c r="O8" s="948"/>
      <c r="P8" s="948"/>
      <c r="Q8" s="948"/>
      <c r="R8" s="948"/>
      <c r="S8" s="948"/>
      <c r="T8" s="948"/>
      <c r="U8" s="948"/>
      <c r="V8" s="948"/>
      <c r="W8" s="948"/>
      <c r="X8" s="948"/>
      <c r="Y8" s="948"/>
      <c r="Z8" s="948"/>
      <c r="AA8" s="948"/>
      <c r="AB8" s="948"/>
      <c r="AC8" s="948"/>
      <c r="AD8" s="948"/>
      <c r="AE8" s="948"/>
      <c r="AF8" s="948"/>
      <c r="AG8" s="948"/>
      <c r="AH8" s="948"/>
      <c r="AI8" s="948"/>
      <c r="AJ8" s="948"/>
      <c r="AK8" s="948"/>
      <c r="AL8" s="948"/>
      <c r="AM8" s="948"/>
    </row>
    <row r="9" spans="1:80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</row>
    <row r="10" spans="1:80" ht="18.75">
      <c r="A10" s="945" t="s">
        <v>1083</v>
      </c>
      <c r="B10" s="945"/>
      <c r="C10" s="945"/>
      <c r="D10" s="945"/>
      <c r="E10" s="945"/>
      <c r="F10" s="945"/>
      <c r="G10" s="945"/>
      <c r="H10" s="945"/>
      <c r="I10" s="945"/>
      <c r="J10" s="945"/>
      <c r="K10" s="945"/>
      <c r="L10" s="945"/>
      <c r="M10" s="945"/>
      <c r="N10" s="945"/>
      <c r="O10" s="945"/>
      <c r="P10" s="945"/>
      <c r="Q10" s="945"/>
      <c r="R10" s="945"/>
      <c r="S10" s="945"/>
      <c r="T10" s="945"/>
      <c r="U10" s="945"/>
      <c r="V10" s="945"/>
      <c r="W10" s="945"/>
      <c r="X10" s="945"/>
      <c r="Y10" s="945"/>
      <c r="Z10" s="945"/>
      <c r="AA10" s="945"/>
      <c r="AB10" s="945"/>
      <c r="AC10" s="945"/>
      <c r="AD10" s="945"/>
      <c r="AE10" s="945"/>
      <c r="AF10" s="945"/>
      <c r="AG10" s="945"/>
      <c r="AH10" s="945"/>
      <c r="AI10" s="945"/>
      <c r="AJ10" s="945"/>
      <c r="AK10" s="945"/>
      <c r="AL10" s="945"/>
      <c r="AM10" s="945"/>
    </row>
    <row r="11" spans="1:80" ht="18.75">
      <c r="AA11" s="4"/>
    </row>
    <row r="12" spans="1:80" ht="18.75">
      <c r="A12" s="974" t="s">
        <v>1098</v>
      </c>
      <c r="B12" s="975"/>
      <c r="C12" s="975"/>
      <c r="D12" s="975"/>
      <c r="E12" s="975"/>
      <c r="F12" s="975"/>
      <c r="G12" s="975"/>
      <c r="H12" s="975"/>
      <c r="I12" s="975"/>
      <c r="J12" s="975"/>
      <c r="K12" s="975"/>
      <c r="L12" s="975"/>
      <c r="M12" s="975"/>
      <c r="N12" s="975"/>
      <c r="O12" s="975"/>
      <c r="P12" s="975"/>
      <c r="Q12" s="975"/>
      <c r="R12" s="975"/>
      <c r="S12" s="975"/>
      <c r="T12" s="975"/>
      <c r="U12" s="975"/>
      <c r="V12" s="975"/>
      <c r="W12" s="975"/>
      <c r="X12" s="975"/>
      <c r="Y12" s="975"/>
      <c r="Z12" s="975"/>
      <c r="AA12" s="975"/>
      <c r="AB12" s="975"/>
      <c r="AC12" s="975"/>
      <c r="AD12" s="975"/>
      <c r="AE12" s="975"/>
      <c r="AF12" s="975"/>
      <c r="AG12" s="975"/>
      <c r="AH12" s="975"/>
      <c r="AI12" s="975"/>
      <c r="AJ12" s="975"/>
      <c r="AK12" s="975"/>
      <c r="AL12" s="975"/>
      <c r="AM12" s="975"/>
    </row>
    <row r="13" spans="1:80">
      <c r="A13" s="948" t="s">
        <v>926</v>
      </c>
      <c r="B13" s="948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8"/>
      <c r="AH13" s="948"/>
      <c r="AI13" s="948"/>
      <c r="AJ13" s="948"/>
      <c r="AK13" s="948"/>
      <c r="AL13" s="948"/>
      <c r="AM13" s="948"/>
    </row>
    <row r="14" spans="1:80"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</row>
    <row r="15" spans="1:80" ht="31.5" customHeight="1">
      <c r="A15" s="976" t="s">
        <v>6</v>
      </c>
      <c r="B15" s="979" t="s">
        <v>927</v>
      </c>
      <c r="C15" s="979" t="s">
        <v>8</v>
      </c>
      <c r="D15" s="976" t="s">
        <v>159</v>
      </c>
      <c r="E15" s="1086" t="s">
        <v>1131</v>
      </c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8"/>
      <c r="X15" s="1088"/>
      <c r="Y15" s="1088"/>
      <c r="Z15" s="1088"/>
      <c r="AA15" s="1088"/>
      <c r="AB15" s="1088"/>
      <c r="AC15" s="1088"/>
      <c r="AD15" s="1088"/>
      <c r="AE15" s="1088"/>
      <c r="AF15" s="1088"/>
      <c r="AG15" s="1088"/>
      <c r="AH15" s="1088"/>
      <c r="AI15" s="1088"/>
      <c r="AJ15" s="1088"/>
      <c r="AK15" s="1088"/>
      <c r="AL15" s="1088"/>
      <c r="AM15" s="1088"/>
      <c r="AN15" s="1088"/>
      <c r="AO15" s="1088"/>
      <c r="AP15" s="1088"/>
      <c r="AQ15" s="1088"/>
      <c r="AR15" s="1088"/>
      <c r="AS15" s="1088"/>
      <c r="AT15" s="1088"/>
      <c r="AU15" s="1088"/>
      <c r="AV15" s="1088"/>
      <c r="AW15" s="1088"/>
      <c r="AX15" s="1088"/>
      <c r="AY15" s="1088"/>
      <c r="AZ15" s="1088"/>
      <c r="BA15" s="1088"/>
      <c r="BB15" s="1088"/>
      <c r="BC15" s="1088"/>
      <c r="BD15" s="1088"/>
      <c r="BE15" s="1088"/>
      <c r="BF15" s="1088"/>
      <c r="BG15" s="1088"/>
      <c r="BH15" s="1088"/>
      <c r="BI15" s="1088"/>
      <c r="BJ15" s="1088"/>
      <c r="BK15" s="1088"/>
      <c r="BL15" s="1088"/>
      <c r="BM15" s="1088"/>
      <c r="BN15" s="1088"/>
      <c r="BO15" s="1088"/>
      <c r="BP15" s="1088"/>
      <c r="BQ15" s="1088"/>
      <c r="BR15" s="1088"/>
      <c r="BS15" s="1088"/>
      <c r="BT15" s="1088"/>
      <c r="BU15" s="1088"/>
      <c r="BV15" s="1091"/>
      <c r="BW15" s="965" t="s">
        <v>928</v>
      </c>
      <c r="BX15" s="966"/>
      <c r="BY15" s="966"/>
      <c r="BZ15" s="967"/>
      <c r="CA15" s="979" t="s">
        <v>12</v>
      </c>
    </row>
    <row r="16" spans="1:80" ht="49.5" customHeight="1" thickBot="1">
      <c r="A16" s="977"/>
      <c r="B16" s="979"/>
      <c r="C16" s="979"/>
      <c r="D16" s="977"/>
      <c r="E16" s="1086" t="s">
        <v>13</v>
      </c>
      <c r="F16" s="1088"/>
      <c r="G16" s="1088"/>
      <c r="H16" s="1088"/>
      <c r="I16" s="1088"/>
      <c r="J16" s="1088"/>
      <c r="K16" s="1088"/>
      <c r="L16" s="1088"/>
      <c r="M16" s="1088"/>
      <c r="N16" s="1088"/>
      <c r="O16" s="1088"/>
      <c r="P16" s="1088"/>
      <c r="Q16" s="1088"/>
      <c r="R16" s="1088"/>
      <c r="S16" s="1088"/>
      <c r="T16" s="1088"/>
      <c r="U16" s="1088"/>
      <c r="V16" s="1088"/>
      <c r="W16" s="1088"/>
      <c r="X16" s="1088"/>
      <c r="Y16" s="1088"/>
      <c r="Z16" s="1088"/>
      <c r="AA16" s="1088"/>
      <c r="AB16" s="1088"/>
      <c r="AC16" s="1088"/>
      <c r="AD16" s="1088"/>
      <c r="AE16" s="1088"/>
      <c r="AF16" s="1088"/>
      <c r="AG16" s="1089"/>
      <c r="AH16" s="1089"/>
      <c r="AI16" s="1089"/>
      <c r="AJ16" s="1089"/>
      <c r="AK16" s="1089"/>
      <c r="AL16" s="1089"/>
      <c r="AM16" s="1090"/>
      <c r="AN16" s="1086" t="s">
        <v>14</v>
      </c>
      <c r="AO16" s="1088"/>
      <c r="AP16" s="1088"/>
      <c r="AQ16" s="1088"/>
      <c r="AR16" s="1088"/>
      <c r="AS16" s="1088"/>
      <c r="AT16" s="1088"/>
      <c r="AU16" s="1088"/>
      <c r="AV16" s="1088"/>
      <c r="AW16" s="1088"/>
      <c r="AX16" s="1088"/>
      <c r="AY16" s="1088"/>
      <c r="AZ16" s="1088"/>
      <c r="BA16" s="1088"/>
      <c r="BB16" s="1088"/>
      <c r="BC16" s="1088"/>
      <c r="BD16" s="1088"/>
      <c r="BE16" s="1088"/>
      <c r="BF16" s="1088"/>
      <c r="BG16" s="1088"/>
      <c r="BH16" s="1088"/>
      <c r="BI16" s="1089"/>
      <c r="BJ16" s="1089"/>
      <c r="BK16" s="1089"/>
      <c r="BL16" s="1089"/>
      <c r="BM16" s="1089"/>
      <c r="BN16" s="1089"/>
      <c r="BO16" s="1089"/>
      <c r="BP16" s="1089"/>
      <c r="BQ16" s="1089"/>
      <c r="BR16" s="1089"/>
      <c r="BS16" s="1089"/>
      <c r="BT16" s="1089"/>
      <c r="BU16" s="1089"/>
      <c r="BV16" s="1089"/>
      <c r="BW16" s="968"/>
      <c r="BX16" s="969"/>
      <c r="BY16" s="969"/>
      <c r="BZ16" s="970"/>
      <c r="CA16" s="979"/>
      <c r="CB16" s="19"/>
    </row>
    <row r="17" spans="1:80" ht="51.75" customHeight="1">
      <c r="A17" s="977"/>
      <c r="B17" s="979"/>
      <c r="C17" s="979"/>
      <c r="D17" s="977"/>
      <c r="E17" s="1084" t="s">
        <v>921</v>
      </c>
      <c r="F17" s="1085"/>
      <c r="G17" s="1085"/>
      <c r="H17" s="1085"/>
      <c r="I17" s="1085"/>
      <c r="J17" s="1085"/>
      <c r="K17" s="1080"/>
      <c r="L17" s="1084" t="s">
        <v>907</v>
      </c>
      <c r="M17" s="1085"/>
      <c r="N17" s="1085"/>
      <c r="O17" s="1085"/>
      <c r="P17" s="1085"/>
      <c r="Q17" s="1085"/>
      <c r="R17" s="1080"/>
      <c r="S17" s="979" t="s">
        <v>908</v>
      </c>
      <c r="T17" s="979"/>
      <c r="U17" s="979"/>
      <c r="V17" s="979"/>
      <c r="W17" s="979"/>
      <c r="X17" s="979"/>
      <c r="Y17" s="979"/>
      <c r="Z17" s="979" t="s">
        <v>929</v>
      </c>
      <c r="AA17" s="979"/>
      <c r="AB17" s="979"/>
      <c r="AC17" s="979"/>
      <c r="AD17" s="979"/>
      <c r="AE17" s="979"/>
      <c r="AF17" s="1084"/>
      <c r="AG17" s="1081" t="s">
        <v>910</v>
      </c>
      <c r="AH17" s="1082"/>
      <c r="AI17" s="1082"/>
      <c r="AJ17" s="1082"/>
      <c r="AK17" s="1082"/>
      <c r="AL17" s="1082"/>
      <c r="AM17" s="1083"/>
      <c r="AN17" s="1080" t="s">
        <v>921</v>
      </c>
      <c r="AO17" s="979"/>
      <c r="AP17" s="979"/>
      <c r="AQ17" s="979"/>
      <c r="AR17" s="979"/>
      <c r="AS17" s="979"/>
      <c r="AT17" s="979"/>
      <c r="AU17" s="1084" t="s">
        <v>907</v>
      </c>
      <c r="AV17" s="1085"/>
      <c r="AW17" s="1085"/>
      <c r="AX17" s="1085"/>
      <c r="AY17" s="1085"/>
      <c r="AZ17" s="1085"/>
      <c r="BA17" s="1080"/>
      <c r="BB17" s="1084" t="s">
        <v>908</v>
      </c>
      <c r="BC17" s="1085"/>
      <c r="BD17" s="1085"/>
      <c r="BE17" s="1085"/>
      <c r="BF17" s="1085"/>
      <c r="BG17" s="1085"/>
      <c r="BH17" s="1080"/>
      <c r="BI17" s="979" t="s">
        <v>929</v>
      </c>
      <c r="BJ17" s="979"/>
      <c r="BK17" s="979"/>
      <c r="BL17" s="979"/>
      <c r="BM17" s="979"/>
      <c r="BN17" s="979"/>
      <c r="BO17" s="979"/>
      <c r="BP17" s="981" t="s">
        <v>910</v>
      </c>
      <c r="BQ17" s="981"/>
      <c r="BR17" s="981"/>
      <c r="BS17" s="981"/>
      <c r="BT17" s="981"/>
      <c r="BU17" s="981"/>
      <c r="BV17" s="981"/>
      <c r="BW17" s="1074"/>
      <c r="BX17" s="1074"/>
      <c r="BY17" s="1074"/>
      <c r="BZ17" s="1068"/>
      <c r="CA17" s="979"/>
      <c r="CB17" s="19"/>
    </row>
    <row r="18" spans="1:80" ht="51.75" customHeight="1">
      <c r="A18" s="977"/>
      <c r="B18" s="979"/>
      <c r="C18" s="979"/>
      <c r="D18" s="977"/>
      <c r="E18" s="158" t="s">
        <v>160</v>
      </c>
      <c r="F18" s="981" t="s">
        <v>161</v>
      </c>
      <c r="G18" s="981"/>
      <c r="H18" s="981"/>
      <c r="I18" s="981"/>
      <c r="J18" s="981"/>
      <c r="K18" s="981"/>
      <c r="L18" s="158" t="s">
        <v>160</v>
      </c>
      <c r="M18" s="981" t="s">
        <v>161</v>
      </c>
      <c r="N18" s="981"/>
      <c r="O18" s="981"/>
      <c r="P18" s="981"/>
      <c r="Q18" s="981"/>
      <c r="R18" s="981"/>
      <c r="S18" s="158" t="s">
        <v>160</v>
      </c>
      <c r="T18" s="981" t="s">
        <v>161</v>
      </c>
      <c r="U18" s="981"/>
      <c r="V18" s="981"/>
      <c r="W18" s="981"/>
      <c r="X18" s="981"/>
      <c r="Y18" s="981"/>
      <c r="Z18" s="158" t="s">
        <v>160</v>
      </c>
      <c r="AA18" s="981" t="s">
        <v>161</v>
      </c>
      <c r="AB18" s="981"/>
      <c r="AC18" s="981"/>
      <c r="AD18" s="981"/>
      <c r="AE18" s="981"/>
      <c r="AF18" s="1086"/>
      <c r="AG18" s="454" t="s">
        <v>160</v>
      </c>
      <c r="AH18" s="981" t="s">
        <v>161</v>
      </c>
      <c r="AI18" s="981"/>
      <c r="AJ18" s="981"/>
      <c r="AK18" s="981"/>
      <c r="AL18" s="981"/>
      <c r="AM18" s="1087"/>
      <c r="AN18" s="455" t="s">
        <v>160</v>
      </c>
      <c r="AO18" s="981" t="s">
        <v>161</v>
      </c>
      <c r="AP18" s="981"/>
      <c r="AQ18" s="981"/>
      <c r="AR18" s="981"/>
      <c r="AS18" s="981"/>
      <c r="AT18" s="981"/>
      <c r="AU18" s="158" t="s">
        <v>160</v>
      </c>
      <c r="AV18" s="981" t="s">
        <v>161</v>
      </c>
      <c r="AW18" s="981"/>
      <c r="AX18" s="981"/>
      <c r="AY18" s="981"/>
      <c r="AZ18" s="981"/>
      <c r="BA18" s="981"/>
      <c r="BB18" s="158" t="s">
        <v>160</v>
      </c>
      <c r="BC18" s="981" t="s">
        <v>161</v>
      </c>
      <c r="BD18" s="981"/>
      <c r="BE18" s="981"/>
      <c r="BF18" s="981"/>
      <c r="BG18" s="981"/>
      <c r="BH18" s="981"/>
      <c r="BI18" s="158" t="s">
        <v>160</v>
      </c>
      <c r="BJ18" s="981" t="s">
        <v>161</v>
      </c>
      <c r="BK18" s="981"/>
      <c r="BL18" s="981"/>
      <c r="BM18" s="981"/>
      <c r="BN18" s="981"/>
      <c r="BO18" s="981"/>
      <c r="BP18" s="158" t="s">
        <v>160</v>
      </c>
      <c r="BQ18" s="981" t="s">
        <v>161</v>
      </c>
      <c r="BR18" s="981"/>
      <c r="BS18" s="981"/>
      <c r="BT18" s="981"/>
      <c r="BU18" s="981"/>
      <c r="BV18" s="981"/>
      <c r="BW18" s="972" t="s">
        <v>160</v>
      </c>
      <c r="BX18" s="942"/>
      <c r="BY18" s="942" t="s">
        <v>161</v>
      </c>
      <c r="BZ18" s="942"/>
      <c r="CA18" s="979"/>
      <c r="CB18" s="19"/>
    </row>
    <row r="19" spans="1:80" ht="75" customHeight="1">
      <c r="A19" s="978"/>
      <c r="B19" s="979"/>
      <c r="C19" s="979"/>
      <c r="D19" s="978"/>
      <c r="E19" s="152" t="s">
        <v>150</v>
      </c>
      <c r="F19" s="152" t="s">
        <v>150</v>
      </c>
      <c r="G19" s="163" t="s">
        <v>162</v>
      </c>
      <c r="H19" s="163" t="s">
        <v>163</v>
      </c>
      <c r="I19" s="163" t="s">
        <v>164</v>
      </c>
      <c r="J19" s="163" t="s">
        <v>165</v>
      </c>
      <c r="K19" s="163" t="s">
        <v>166</v>
      </c>
      <c r="L19" s="152" t="s">
        <v>150</v>
      </c>
      <c r="M19" s="152" t="s">
        <v>150</v>
      </c>
      <c r="N19" s="163" t="s">
        <v>162</v>
      </c>
      <c r="O19" s="163" t="s">
        <v>163</v>
      </c>
      <c r="P19" s="163" t="s">
        <v>164</v>
      </c>
      <c r="Q19" s="163" t="s">
        <v>165</v>
      </c>
      <c r="R19" s="163" t="s">
        <v>166</v>
      </c>
      <c r="S19" s="152" t="s">
        <v>150</v>
      </c>
      <c r="T19" s="152" t="s">
        <v>150</v>
      </c>
      <c r="U19" s="163" t="s">
        <v>162</v>
      </c>
      <c r="V19" s="163" t="s">
        <v>163</v>
      </c>
      <c r="W19" s="163" t="s">
        <v>164</v>
      </c>
      <c r="X19" s="163" t="s">
        <v>165</v>
      </c>
      <c r="Y19" s="163" t="s">
        <v>166</v>
      </c>
      <c r="Z19" s="152" t="s">
        <v>150</v>
      </c>
      <c r="AA19" s="152" t="s">
        <v>150</v>
      </c>
      <c r="AB19" s="163" t="s">
        <v>162</v>
      </c>
      <c r="AC19" s="163" t="s">
        <v>163</v>
      </c>
      <c r="AD19" s="163" t="s">
        <v>164</v>
      </c>
      <c r="AE19" s="163" t="s">
        <v>165</v>
      </c>
      <c r="AF19" s="456" t="s">
        <v>166</v>
      </c>
      <c r="AG19" s="457" t="s">
        <v>150</v>
      </c>
      <c r="AH19" s="152" t="s">
        <v>150</v>
      </c>
      <c r="AI19" s="163" t="s">
        <v>162</v>
      </c>
      <c r="AJ19" s="163" t="s">
        <v>163</v>
      </c>
      <c r="AK19" s="163" t="s">
        <v>164</v>
      </c>
      <c r="AL19" s="163" t="s">
        <v>165</v>
      </c>
      <c r="AM19" s="458" t="s">
        <v>166</v>
      </c>
      <c r="AN19" s="459" t="s">
        <v>150</v>
      </c>
      <c r="AO19" s="152" t="s">
        <v>150</v>
      </c>
      <c r="AP19" s="163" t="s">
        <v>162</v>
      </c>
      <c r="AQ19" s="163" t="s">
        <v>163</v>
      </c>
      <c r="AR19" s="163" t="s">
        <v>164</v>
      </c>
      <c r="AS19" s="163" t="s">
        <v>165</v>
      </c>
      <c r="AT19" s="163" t="s">
        <v>166</v>
      </c>
      <c r="AU19" s="152" t="s">
        <v>150</v>
      </c>
      <c r="AV19" s="152" t="s">
        <v>150</v>
      </c>
      <c r="AW19" s="163" t="s">
        <v>162</v>
      </c>
      <c r="AX19" s="163" t="s">
        <v>163</v>
      </c>
      <c r="AY19" s="163" t="s">
        <v>164</v>
      </c>
      <c r="AZ19" s="163" t="s">
        <v>165</v>
      </c>
      <c r="BA19" s="163" t="s">
        <v>166</v>
      </c>
      <c r="BB19" s="152" t="s">
        <v>150</v>
      </c>
      <c r="BC19" s="152" t="s">
        <v>150</v>
      </c>
      <c r="BD19" s="163" t="s">
        <v>162</v>
      </c>
      <c r="BE19" s="163" t="s">
        <v>163</v>
      </c>
      <c r="BF19" s="163" t="s">
        <v>164</v>
      </c>
      <c r="BG19" s="163" t="s">
        <v>165</v>
      </c>
      <c r="BH19" s="163" t="s">
        <v>166</v>
      </c>
      <c r="BI19" s="152" t="s">
        <v>150</v>
      </c>
      <c r="BJ19" s="152" t="s">
        <v>150</v>
      </c>
      <c r="BK19" s="163" t="s">
        <v>162</v>
      </c>
      <c r="BL19" s="163" t="s">
        <v>163</v>
      </c>
      <c r="BM19" s="163" t="s">
        <v>164</v>
      </c>
      <c r="BN19" s="163" t="s">
        <v>165</v>
      </c>
      <c r="BO19" s="163" t="s">
        <v>166</v>
      </c>
      <c r="BP19" s="152" t="s">
        <v>150</v>
      </c>
      <c r="BQ19" s="152" t="s">
        <v>150</v>
      </c>
      <c r="BR19" s="163" t="s">
        <v>162</v>
      </c>
      <c r="BS19" s="163" t="s">
        <v>163</v>
      </c>
      <c r="BT19" s="163" t="s">
        <v>164</v>
      </c>
      <c r="BU19" s="163" t="s">
        <v>165</v>
      </c>
      <c r="BV19" s="163" t="s">
        <v>166</v>
      </c>
      <c r="BW19" s="166" t="s">
        <v>167</v>
      </c>
      <c r="BX19" s="149" t="s">
        <v>22</v>
      </c>
      <c r="BY19" s="149" t="s">
        <v>167</v>
      </c>
      <c r="BZ19" s="149" t="s">
        <v>22</v>
      </c>
      <c r="CA19" s="979"/>
      <c r="CB19" s="19"/>
    </row>
    <row r="20" spans="1:80">
      <c r="A20" s="155">
        <v>1</v>
      </c>
      <c r="B20" s="155">
        <v>2</v>
      </c>
      <c r="C20" s="155">
        <v>3</v>
      </c>
      <c r="D20" s="155">
        <v>4</v>
      </c>
      <c r="E20" s="460" t="s">
        <v>930</v>
      </c>
      <c r="F20" s="155" t="s">
        <v>931</v>
      </c>
      <c r="G20" s="461" t="s">
        <v>932</v>
      </c>
      <c r="H20" s="461" t="s">
        <v>933</v>
      </c>
      <c r="I20" s="461" t="s">
        <v>934</v>
      </c>
      <c r="J20" s="461" t="s">
        <v>935</v>
      </c>
      <c r="K20" s="461" t="s">
        <v>936</v>
      </c>
      <c r="L20" s="155" t="s">
        <v>937</v>
      </c>
      <c r="M20" s="155" t="s">
        <v>938</v>
      </c>
      <c r="N20" s="155" t="s">
        <v>939</v>
      </c>
      <c r="O20" s="155" t="s">
        <v>940</v>
      </c>
      <c r="P20" s="155" t="s">
        <v>941</v>
      </c>
      <c r="Q20" s="155" t="s">
        <v>942</v>
      </c>
      <c r="R20" s="155" t="s">
        <v>943</v>
      </c>
      <c r="S20" s="155" t="s">
        <v>944</v>
      </c>
      <c r="T20" s="155" t="s">
        <v>945</v>
      </c>
      <c r="U20" s="155" t="s">
        <v>946</v>
      </c>
      <c r="V20" s="155" t="s">
        <v>947</v>
      </c>
      <c r="W20" s="155" t="s">
        <v>948</v>
      </c>
      <c r="X20" s="155" t="s">
        <v>949</v>
      </c>
      <c r="Y20" s="155" t="s">
        <v>950</v>
      </c>
      <c r="Z20" s="155" t="s">
        <v>951</v>
      </c>
      <c r="AA20" s="155" t="s">
        <v>952</v>
      </c>
      <c r="AB20" s="155" t="s">
        <v>953</v>
      </c>
      <c r="AC20" s="155" t="s">
        <v>954</v>
      </c>
      <c r="AD20" s="155" t="s">
        <v>955</v>
      </c>
      <c r="AE20" s="155" t="s">
        <v>956</v>
      </c>
      <c r="AF20" s="462" t="s">
        <v>957</v>
      </c>
      <c r="AG20" s="463" t="s">
        <v>958</v>
      </c>
      <c r="AH20" s="155" t="s">
        <v>959</v>
      </c>
      <c r="AI20" s="155" t="s">
        <v>960</v>
      </c>
      <c r="AJ20" s="155" t="s">
        <v>961</v>
      </c>
      <c r="AK20" s="155" t="s">
        <v>962</v>
      </c>
      <c r="AL20" s="155" t="s">
        <v>963</v>
      </c>
      <c r="AM20" s="115" t="s">
        <v>964</v>
      </c>
      <c r="AN20" s="464" t="s">
        <v>965</v>
      </c>
      <c r="AO20" s="155" t="s">
        <v>966</v>
      </c>
      <c r="AP20" s="155" t="s">
        <v>967</v>
      </c>
      <c r="AQ20" s="155" t="s">
        <v>968</v>
      </c>
      <c r="AR20" s="155" t="s">
        <v>969</v>
      </c>
      <c r="AS20" s="155" t="s">
        <v>970</v>
      </c>
      <c r="AT20" s="155" t="s">
        <v>971</v>
      </c>
      <c r="AU20" s="155" t="s">
        <v>972</v>
      </c>
      <c r="AV20" s="155" t="s">
        <v>973</v>
      </c>
      <c r="AW20" s="155" t="s">
        <v>974</v>
      </c>
      <c r="AX20" s="465" t="s">
        <v>975</v>
      </c>
      <c r="AY20" s="155" t="s">
        <v>976</v>
      </c>
      <c r="AZ20" s="155" t="s">
        <v>977</v>
      </c>
      <c r="BA20" s="155" t="s">
        <v>978</v>
      </c>
      <c r="BB20" s="155" t="s">
        <v>979</v>
      </c>
      <c r="BC20" s="155" t="s">
        <v>980</v>
      </c>
      <c r="BD20" s="155" t="s">
        <v>981</v>
      </c>
      <c r="BE20" s="155" t="s">
        <v>982</v>
      </c>
      <c r="BF20" s="155" t="s">
        <v>983</v>
      </c>
      <c r="BG20" s="155" t="s">
        <v>984</v>
      </c>
      <c r="BH20" s="155" t="s">
        <v>985</v>
      </c>
      <c r="BI20" s="155" t="s">
        <v>986</v>
      </c>
      <c r="BJ20" s="155" t="s">
        <v>987</v>
      </c>
      <c r="BK20" s="155" t="s">
        <v>988</v>
      </c>
      <c r="BL20" s="155" t="s">
        <v>989</v>
      </c>
      <c r="BM20" s="155" t="s">
        <v>990</v>
      </c>
      <c r="BN20" s="155" t="s">
        <v>991</v>
      </c>
      <c r="BO20" s="155" t="s">
        <v>992</v>
      </c>
      <c r="BP20" s="155" t="s">
        <v>993</v>
      </c>
      <c r="BQ20" s="155" t="s">
        <v>994</v>
      </c>
      <c r="BR20" s="155" t="s">
        <v>995</v>
      </c>
      <c r="BS20" s="155" t="s">
        <v>996</v>
      </c>
      <c r="BT20" s="155" t="s">
        <v>997</v>
      </c>
      <c r="BU20" s="155" t="s">
        <v>998</v>
      </c>
      <c r="BV20" s="155" t="s">
        <v>999</v>
      </c>
      <c r="BW20" s="464">
        <v>7</v>
      </c>
      <c r="BX20" s="155">
        <f>BW20+1</f>
        <v>8</v>
      </c>
      <c r="BY20" s="155">
        <f>BX20+1</f>
        <v>9</v>
      </c>
      <c r="BZ20" s="155">
        <f>BY20+1</f>
        <v>10</v>
      </c>
      <c r="CA20" s="155">
        <f>BZ20+1</f>
        <v>11</v>
      </c>
    </row>
    <row r="21" spans="1:80">
      <c r="A21" s="410" t="s">
        <v>23</v>
      </c>
      <c r="B21" s="411" t="s">
        <v>24</v>
      </c>
      <c r="C21" s="41" t="s">
        <v>25</v>
      </c>
      <c r="D21" s="8">
        <f>D22+D23+D24</f>
        <v>22.132999999999999</v>
      </c>
      <c r="E21" s="342">
        <v>0</v>
      </c>
      <c r="F21" s="8">
        <f>F22+F23+F24</f>
        <v>22.132999999999999</v>
      </c>
      <c r="G21" s="21">
        <v>1.31</v>
      </c>
      <c r="H21" s="21">
        <v>0.78600000000000003</v>
      </c>
      <c r="I21" s="21">
        <v>3.6</v>
      </c>
      <c r="J21" s="21">
        <v>1.048</v>
      </c>
      <c r="K21" s="21">
        <v>22</v>
      </c>
      <c r="L21" s="466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467">
        <v>0</v>
      </c>
      <c r="AG21" s="468">
        <v>0</v>
      </c>
      <c r="AH21" s="15">
        <f>AH22+AH23+AH24</f>
        <v>22.132999999999999</v>
      </c>
      <c r="AI21" s="342">
        <v>1.31</v>
      </c>
      <c r="AJ21" s="342">
        <v>0.78600000000000003</v>
      </c>
      <c r="AK21" s="342">
        <v>3.6</v>
      </c>
      <c r="AL21" s="342">
        <v>1.048</v>
      </c>
      <c r="AM21" s="469">
        <v>22</v>
      </c>
      <c r="AN21" s="8">
        <v>0</v>
      </c>
      <c r="AO21" s="8">
        <f>AO22+AO23+AO24</f>
        <v>22.132999999999999</v>
      </c>
      <c r="AP21" s="342">
        <v>1.31</v>
      </c>
      <c r="AQ21" s="342">
        <v>0.78600000000000003</v>
      </c>
      <c r="AR21" s="342">
        <v>3.6</v>
      </c>
      <c r="AS21" s="342">
        <v>1.048</v>
      </c>
      <c r="AT21" s="342">
        <v>22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8">
        <f>BJ22+BJ23+BJ24</f>
        <v>0</v>
      </c>
      <c r="BK21" s="8">
        <f t="shared" ref="BK21:BV21" si="0">BK22+BK23+BK24</f>
        <v>0</v>
      </c>
      <c r="BL21" s="8">
        <f t="shared" si="0"/>
        <v>0</v>
      </c>
      <c r="BM21" s="8">
        <f t="shared" si="0"/>
        <v>0.8</v>
      </c>
      <c r="BN21" s="8">
        <f t="shared" si="0"/>
        <v>0</v>
      </c>
      <c r="BO21" s="8">
        <f t="shared" si="0"/>
        <v>10</v>
      </c>
      <c r="BP21" s="8">
        <f t="shared" si="0"/>
        <v>0</v>
      </c>
      <c r="BQ21" s="8">
        <f t="shared" si="0"/>
        <v>0</v>
      </c>
      <c r="BR21" s="8">
        <f t="shared" si="0"/>
        <v>0</v>
      </c>
      <c r="BS21" s="8">
        <f t="shared" si="0"/>
        <v>0</v>
      </c>
      <c r="BT21" s="8">
        <f t="shared" si="0"/>
        <v>0.8</v>
      </c>
      <c r="BU21" s="8">
        <f t="shared" si="0"/>
        <v>0</v>
      </c>
      <c r="BV21" s="8">
        <f t="shared" si="0"/>
        <v>0</v>
      </c>
      <c r="BW21" s="466">
        <v>0</v>
      </c>
      <c r="BX21" s="21">
        <v>0</v>
      </c>
      <c r="BY21" s="21">
        <f>F21-AO21</f>
        <v>0</v>
      </c>
      <c r="BZ21" s="155">
        <f>BY21/F21*100</f>
        <v>0</v>
      </c>
      <c r="CA21" s="155" t="s">
        <v>176</v>
      </c>
    </row>
    <row r="22" spans="1:80" ht="30" customHeight="1">
      <c r="A22" s="337" t="s">
        <v>26</v>
      </c>
      <c r="B22" s="330" t="s">
        <v>27</v>
      </c>
      <c r="C22" s="332" t="s">
        <v>25</v>
      </c>
      <c r="D22" s="15">
        <f>D26</f>
        <v>4.2699999999999996</v>
      </c>
      <c r="E22" s="342">
        <v>0</v>
      </c>
      <c r="F22" s="15">
        <f>F26</f>
        <v>4.2699999999999996</v>
      </c>
      <c r="G22" s="21">
        <v>0</v>
      </c>
      <c r="H22" s="21">
        <v>0</v>
      </c>
      <c r="I22" s="21">
        <v>0</v>
      </c>
      <c r="J22" s="21">
        <v>0</v>
      </c>
      <c r="K22" s="155">
        <v>19</v>
      </c>
      <c r="L22" s="466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467">
        <v>0</v>
      </c>
      <c r="AG22" s="468">
        <v>0</v>
      </c>
      <c r="AH22" s="15">
        <f>AH26</f>
        <v>4.2699999999999996</v>
      </c>
      <c r="AI22" s="342">
        <v>0</v>
      </c>
      <c r="AJ22" s="342">
        <v>0</v>
      </c>
      <c r="AK22" s="342">
        <v>0</v>
      </c>
      <c r="AL22" s="342">
        <v>0</v>
      </c>
      <c r="AM22" s="566">
        <v>19</v>
      </c>
      <c r="AN22" s="8">
        <v>0</v>
      </c>
      <c r="AO22" s="8">
        <f>AO26</f>
        <v>4.2699999999999996</v>
      </c>
      <c r="AP22" s="342">
        <v>0</v>
      </c>
      <c r="AQ22" s="342">
        <v>0</v>
      </c>
      <c r="AR22" s="342">
        <v>0</v>
      </c>
      <c r="AS22" s="342">
        <v>0</v>
      </c>
      <c r="AT22" s="155">
        <v>19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8">
        <f>BJ26</f>
        <v>0</v>
      </c>
      <c r="BK22" s="8">
        <f t="shared" ref="BK22:BV22" si="1">BK26</f>
        <v>0</v>
      </c>
      <c r="BL22" s="8">
        <f t="shared" si="1"/>
        <v>0</v>
      </c>
      <c r="BM22" s="8">
        <f t="shared" si="1"/>
        <v>0</v>
      </c>
      <c r="BN22" s="8">
        <f t="shared" si="1"/>
        <v>0</v>
      </c>
      <c r="BO22" s="8">
        <f t="shared" si="1"/>
        <v>10</v>
      </c>
      <c r="BP22" s="8">
        <f t="shared" si="1"/>
        <v>0</v>
      </c>
      <c r="BQ22" s="8">
        <f t="shared" si="1"/>
        <v>0</v>
      </c>
      <c r="BR22" s="8">
        <f t="shared" si="1"/>
        <v>0</v>
      </c>
      <c r="BS22" s="8">
        <f t="shared" si="1"/>
        <v>0</v>
      </c>
      <c r="BT22" s="8">
        <f t="shared" si="1"/>
        <v>0</v>
      </c>
      <c r="BU22" s="8">
        <f t="shared" si="1"/>
        <v>0</v>
      </c>
      <c r="BV22" s="8">
        <f t="shared" si="1"/>
        <v>0</v>
      </c>
      <c r="BW22" s="466">
        <v>0</v>
      </c>
      <c r="BX22" s="21">
        <v>0</v>
      </c>
      <c r="BY22" s="21">
        <f t="shared" ref="BY22:BY60" si="2">F22-AO22</f>
        <v>0</v>
      </c>
      <c r="BZ22" s="155">
        <f t="shared" ref="BZ22:BZ60" si="3">BY22/F22*100</f>
        <v>0</v>
      </c>
      <c r="CA22" s="155" t="s">
        <v>176</v>
      </c>
    </row>
    <row r="23" spans="1:80" ht="45.75" customHeight="1">
      <c r="A23" s="337" t="s">
        <v>28</v>
      </c>
      <c r="B23" s="330" t="s">
        <v>29</v>
      </c>
      <c r="C23" s="332" t="s">
        <v>25</v>
      </c>
      <c r="D23" s="15">
        <f>D38</f>
        <v>16.274999999999999</v>
      </c>
      <c r="E23" s="21">
        <v>0</v>
      </c>
      <c r="F23" s="15">
        <f>F38</f>
        <v>16.274999999999999</v>
      </c>
      <c r="G23" s="155">
        <v>0.65</v>
      </c>
      <c r="H23" s="155">
        <v>0.39</v>
      </c>
      <c r="I23" s="155">
        <v>2.7</v>
      </c>
      <c r="J23" s="155">
        <v>0.52</v>
      </c>
      <c r="K23" s="155">
        <v>0</v>
      </c>
      <c r="L23" s="466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467">
        <v>0</v>
      </c>
      <c r="AG23" s="470">
        <v>0</v>
      </c>
      <c r="AH23" s="15">
        <f>AH38</f>
        <v>16.274999999999999</v>
      </c>
      <c r="AI23" s="155">
        <v>0.65</v>
      </c>
      <c r="AJ23" s="155">
        <v>0.39</v>
      </c>
      <c r="AK23" s="155">
        <v>2.7</v>
      </c>
      <c r="AL23" s="155">
        <v>0.52</v>
      </c>
      <c r="AM23" s="566">
        <v>0</v>
      </c>
      <c r="AN23" s="8">
        <v>0</v>
      </c>
      <c r="AO23" s="8">
        <f>AO38</f>
        <v>16.274999999999999</v>
      </c>
      <c r="AP23" s="155">
        <v>0.65</v>
      </c>
      <c r="AQ23" s="155">
        <v>0.39</v>
      </c>
      <c r="AR23" s="155">
        <v>2.7</v>
      </c>
      <c r="AS23" s="155">
        <v>0.52</v>
      </c>
      <c r="AT23" s="155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8">
        <f>BJ38</f>
        <v>0</v>
      </c>
      <c r="BK23" s="8">
        <f t="shared" ref="BK23:BV23" si="4">BK38</f>
        <v>0</v>
      </c>
      <c r="BL23" s="8">
        <f t="shared" si="4"/>
        <v>0</v>
      </c>
      <c r="BM23" s="8">
        <f t="shared" si="4"/>
        <v>0.8</v>
      </c>
      <c r="BN23" s="8">
        <f t="shared" si="4"/>
        <v>0</v>
      </c>
      <c r="BO23" s="8">
        <f t="shared" si="4"/>
        <v>0</v>
      </c>
      <c r="BP23" s="8">
        <f t="shared" si="4"/>
        <v>0</v>
      </c>
      <c r="BQ23" s="8">
        <f t="shared" si="4"/>
        <v>0</v>
      </c>
      <c r="BR23" s="8">
        <f t="shared" si="4"/>
        <v>0</v>
      </c>
      <c r="BS23" s="8">
        <f t="shared" si="4"/>
        <v>0</v>
      </c>
      <c r="BT23" s="8">
        <f t="shared" si="4"/>
        <v>0.8</v>
      </c>
      <c r="BU23" s="8">
        <f t="shared" si="4"/>
        <v>0</v>
      </c>
      <c r="BV23" s="8">
        <f t="shared" si="4"/>
        <v>0</v>
      </c>
      <c r="BW23" s="466">
        <v>0</v>
      </c>
      <c r="BX23" s="21">
        <v>0</v>
      </c>
      <c r="BY23" s="21">
        <f t="shared" si="2"/>
        <v>0</v>
      </c>
      <c r="BZ23" s="155">
        <f t="shared" si="3"/>
        <v>0</v>
      </c>
      <c r="CA23" s="155" t="s">
        <v>176</v>
      </c>
    </row>
    <row r="24" spans="1:80">
      <c r="A24" s="337" t="s">
        <v>30</v>
      </c>
      <c r="B24" s="338" t="s">
        <v>31</v>
      </c>
      <c r="C24" s="332" t="s">
        <v>25</v>
      </c>
      <c r="D24" s="15">
        <f>D50</f>
        <v>1.5879999999999999</v>
      </c>
      <c r="E24" s="21">
        <v>0</v>
      </c>
      <c r="F24" s="15">
        <f>F50</f>
        <v>1.5879999999999999</v>
      </c>
      <c r="G24" s="155">
        <v>0.66</v>
      </c>
      <c r="H24" s="155">
        <v>0.39600000000000002</v>
      </c>
      <c r="I24" s="155">
        <v>0.9</v>
      </c>
      <c r="J24" s="155">
        <v>0.52800000000000002</v>
      </c>
      <c r="K24" s="155">
        <v>3</v>
      </c>
      <c r="L24" s="466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467">
        <v>0</v>
      </c>
      <c r="AG24" s="470">
        <v>0</v>
      </c>
      <c r="AH24" s="15">
        <f>AH50</f>
        <v>1.5879999999999999</v>
      </c>
      <c r="AI24" s="155">
        <v>0.66</v>
      </c>
      <c r="AJ24" s="155">
        <v>0.39600000000000002</v>
      </c>
      <c r="AK24" s="155">
        <v>0.9</v>
      </c>
      <c r="AL24" s="155">
        <v>0.52800000000000002</v>
      </c>
      <c r="AM24" s="566">
        <v>3</v>
      </c>
      <c r="AN24" s="8">
        <v>0</v>
      </c>
      <c r="AO24" s="8">
        <f>AO50</f>
        <v>1.5879999999999999</v>
      </c>
      <c r="AP24" s="155">
        <v>0.66</v>
      </c>
      <c r="AQ24" s="155">
        <v>0.39600000000000002</v>
      </c>
      <c r="AR24" s="155">
        <v>0.9</v>
      </c>
      <c r="AS24" s="155">
        <v>0.52800000000000002</v>
      </c>
      <c r="AT24" s="155">
        <v>3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8">
        <f>BJ50</f>
        <v>0</v>
      </c>
      <c r="BK24" s="8">
        <f t="shared" ref="BK24:BV24" si="5">BK50</f>
        <v>0</v>
      </c>
      <c r="BL24" s="8">
        <f t="shared" si="5"/>
        <v>0</v>
      </c>
      <c r="BM24" s="8">
        <f t="shared" si="5"/>
        <v>0</v>
      </c>
      <c r="BN24" s="8">
        <f t="shared" si="5"/>
        <v>0</v>
      </c>
      <c r="BO24" s="8">
        <f t="shared" si="5"/>
        <v>0</v>
      </c>
      <c r="BP24" s="8">
        <f t="shared" si="5"/>
        <v>0</v>
      </c>
      <c r="BQ24" s="8">
        <f t="shared" si="5"/>
        <v>0</v>
      </c>
      <c r="BR24" s="8">
        <f t="shared" si="5"/>
        <v>0</v>
      </c>
      <c r="BS24" s="8">
        <f t="shared" si="5"/>
        <v>0</v>
      </c>
      <c r="BT24" s="8">
        <f t="shared" si="5"/>
        <v>0</v>
      </c>
      <c r="BU24" s="8">
        <f t="shared" si="5"/>
        <v>0</v>
      </c>
      <c r="BV24" s="8">
        <f t="shared" si="5"/>
        <v>0</v>
      </c>
      <c r="BW24" s="466">
        <v>0</v>
      </c>
      <c r="BX24" s="21">
        <v>0</v>
      </c>
      <c r="BY24" s="21">
        <f t="shared" si="2"/>
        <v>0</v>
      </c>
      <c r="BZ24" s="155">
        <f t="shared" si="3"/>
        <v>0</v>
      </c>
      <c r="CA24" s="155" t="s">
        <v>176</v>
      </c>
    </row>
    <row r="25" spans="1:80">
      <c r="A25" s="337">
        <v>1</v>
      </c>
      <c r="B25" s="338" t="s">
        <v>32</v>
      </c>
      <c r="C25" s="332" t="s">
        <v>25</v>
      </c>
      <c r="D25" s="15">
        <f>D26+D38+D50</f>
        <v>22.132999999999999</v>
      </c>
      <c r="E25" s="21">
        <v>0</v>
      </c>
      <c r="F25" s="15">
        <f>F26+F38+F50</f>
        <v>22.132999999999999</v>
      </c>
      <c r="G25" s="155">
        <v>1.31</v>
      </c>
      <c r="H25" s="155">
        <v>0.78600000000000003</v>
      </c>
      <c r="I25" s="155">
        <v>3.6</v>
      </c>
      <c r="J25" s="155">
        <v>1.048</v>
      </c>
      <c r="K25" s="155">
        <v>22</v>
      </c>
      <c r="L25" s="466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467">
        <v>0</v>
      </c>
      <c r="AG25" s="470">
        <v>0</v>
      </c>
      <c r="AH25" s="15">
        <f>AH26+AH38+AH50</f>
        <v>22.132999999999999</v>
      </c>
      <c r="AI25" s="155">
        <v>1.31</v>
      </c>
      <c r="AJ25" s="155">
        <v>0.78600000000000003</v>
      </c>
      <c r="AK25" s="155">
        <v>3.6</v>
      </c>
      <c r="AL25" s="155">
        <v>1.048</v>
      </c>
      <c r="AM25" s="566">
        <v>22</v>
      </c>
      <c r="AN25" s="8">
        <v>0</v>
      </c>
      <c r="AO25" s="8">
        <f>AO26+AO38+AO50</f>
        <v>22.132999999999999</v>
      </c>
      <c r="AP25" s="155">
        <v>1.31</v>
      </c>
      <c r="AQ25" s="155">
        <v>0.78600000000000003</v>
      </c>
      <c r="AR25" s="155">
        <v>3.6</v>
      </c>
      <c r="AS25" s="155">
        <v>1.048</v>
      </c>
      <c r="AT25" s="155">
        <v>22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8">
        <f>BJ26+BJ38+BJ50</f>
        <v>0</v>
      </c>
      <c r="BK25" s="8">
        <f t="shared" ref="BK25:BV25" si="6">BK26+BK38+BK50</f>
        <v>0</v>
      </c>
      <c r="BL25" s="8">
        <f t="shared" si="6"/>
        <v>0</v>
      </c>
      <c r="BM25" s="8">
        <f t="shared" si="6"/>
        <v>0.8</v>
      </c>
      <c r="BN25" s="8">
        <f t="shared" si="6"/>
        <v>0</v>
      </c>
      <c r="BO25" s="8">
        <f t="shared" si="6"/>
        <v>10</v>
      </c>
      <c r="BP25" s="8">
        <f t="shared" si="6"/>
        <v>0</v>
      </c>
      <c r="BQ25" s="8">
        <f t="shared" si="6"/>
        <v>0</v>
      </c>
      <c r="BR25" s="8">
        <f t="shared" si="6"/>
        <v>0</v>
      </c>
      <c r="BS25" s="8">
        <f t="shared" si="6"/>
        <v>0</v>
      </c>
      <c r="BT25" s="8">
        <f t="shared" si="6"/>
        <v>0.8</v>
      </c>
      <c r="BU25" s="8">
        <f t="shared" si="6"/>
        <v>0</v>
      </c>
      <c r="BV25" s="8">
        <f t="shared" si="6"/>
        <v>0</v>
      </c>
      <c r="BW25" s="466">
        <v>0</v>
      </c>
      <c r="BX25" s="21">
        <v>0</v>
      </c>
      <c r="BY25" s="21">
        <f t="shared" si="2"/>
        <v>0</v>
      </c>
      <c r="BZ25" s="155">
        <f t="shared" si="3"/>
        <v>0</v>
      </c>
      <c r="CA25" s="155" t="s">
        <v>176</v>
      </c>
    </row>
    <row r="26" spans="1:80" ht="31.5" customHeight="1">
      <c r="A26" s="333" t="s">
        <v>33</v>
      </c>
      <c r="B26" s="330" t="s">
        <v>34</v>
      </c>
      <c r="C26" s="332" t="s">
        <v>25</v>
      </c>
      <c r="D26" s="15">
        <f>D27+D35</f>
        <v>4.2699999999999996</v>
      </c>
      <c r="E26" s="21">
        <v>0</v>
      </c>
      <c r="F26" s="15">
        <f>F27+F35</f>
        <v>4.2699999999999996</v>
      </c>
      <c r="G26" s="21">
        <v>0</v>
      </c>
      <c r="H26" s="21">
        <v>0</v>
      </c>
      <c r="I26" s="21">
        <v>0</v>
      </c>
      <c r="J26" s="21">
        <v>0</v>
      </c>
      <c r="K26" s="155">
        <v>19</v>
      </c>
      <c r="L26" s="466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467">
        <v>0</v>
      </c>
      <c r="AG26" s="470">
        <v>0</v>
      </c>
      <c r="AH26" s="15">
        <f>AH27+AH35</f>
        <v>4.2699999999999996</v>
      </c>
      <c r="AI26" s="21">
        <v>0</v>
      </c>
      <c r="AJ26" s="21">
        <v>0</v>
      </c>
      <c r="AK26" s="21">
        <v>0</v>
      </c>
      <c r="AL26" s="21">
        <v>0</v>
      </c>
      <c r="AM26" s="566">
        <v>19</v>
      </c>
      <c r="AN26" s="8">
        <v>0</v>
      </c>
      <c r="AO26" s="8">
        <f>AO27+AO35</f>
        <v>4.2699999999999996</v>
      </c>
      <c r="AP26" s="21">
        <v>0</v>
      </c>
      <c r="AQ26" s="21">
        <v>0</v>
      </c>
      <c r="AR26" s="21">
        <v>0</v>
      </c>
      <c r="AS26" s="21">
        <v>0</v>
      </c>
      <c r="AT26" s="155">
        <v>19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8">
        <f>BJ27+BJ35</f>
        <v>0</v>
      </c>
      <c r="BK26" s="8">
        <f t="shared" ref="BK26:BV26" si="7">BK27+BK35</f>
        <v>0</v>
      </c>
      <c r="BL26" s="8">
        <f t="shared" si="7"/>
        <v>0</v>
      </c>
      <c r="BM26" s="8">
        <f t="shared" si="7"/>
        <v>0</v>
      </c>
      <c r="BN26" s="8">
        <f t="shared" si="7"/>
        <v>0</v>
      </c>
      <c r="BO26" s="8">
        <f t="shared" si="7"/>
        <v>10</v>
      </c>
      <c r="BP26" s="8">
        <f t="shared" si="7"/>
        <v>0</v>
      </c>
      <c r="BQ26" s="8">
        <f t="shared" si="7"/>
        <v>0</v>
      </c>
      <c r="BR26" s="8">
        <f t="shared" si="7"/>
        <v>0</v>
      </c>
      <c r="BS26" s="8">
        <f t="shared" si="7"/>
        <v>0</v>
      </c>
      <c r="BT26" s="8">
        <f t="shared" si="7"/>
        <v>0</v>
      </c>
      <c r="BU26" s="8">
        <f t="shared" si="7"/>
        <v>0</v>
      </c>
      <c r="BV26" s="8">
        <f t="shared" si="7"/>
        <v>0</v>
      </c>
      <c r="BW26" s="466">
        <v>0</v>
      </c>
      <c r="BX26" s="21">
        <v>0</v>
      </c>
      <c r="BY26" s="21">
        <f t="shared" si="2"/>
        <v>0</v>
      </c>
      <c r="BZ26" s="155">
        <f t="shared" si="3"/>
        <v>0</v>
      </c>
      <c r="CA26" s="155" t="s">
        <v>176</v>
      </c>
    </row>
    <row r="27" spans="1:80" ht="42.75" customHeight="1">
      <c r="A27" s="333" t="s">
        <v>35</v>
      </c>
      <c r="B27" s="331" t="s">
        <v>36</v>
      </c>
      <c r="C27" s="332" t="s">
        <v>25</v>
      </c>
      <c r="D27" s="15">
        <f>D28+D31+D33</f>
        <v>4.2699999999999996</v>
      </c>
      <c r="E27" s="21">
        <v>0</v>
      </c>
      <c r="F27" s="15">
        <f>F28+F31+F33</f>
        <v>4.2699999999999996</v>
      </c>
      <c r="G27" s="21">
        <v>0</v>
      </c>
      <c r="H27" s="21">
        <v>0</v>
      </c>
      <c r="I27" s="21">
        <v>0</v>
      </c>
      <c r="J27" s="21">
        <v>0</v>
      </c>
      <c r="K27" s="155">
        <v>19</v>
      </c>
      <c r="L27" s="466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467">
        <v>0</v>
      </c>
      <c r="AG27" s="470">
        <v>0</v>
      </c>
      <c r="AH27" s="15">
        <f>AH28+AH31+AH33</f>
        <v>4.2699999999999996</v>
      </c>
      <c r="AI27" s="21">
        <v>0</v>
      </c>
      <c r="AJ27" s="21">
        <v>0</v>
      </c>
      <c r="AK27" s="21">
        <v>0</v>
      </c>
      <c r="AL27" s="21">
        <v>0</v>
      </c>
      <c r="AM27" s="566">
        <v>19</v>
      </c>
      <c r="AN27" s="8">
        <v>0</v>
      </c>
      <c r="AO27" s="8">
        <f>AO28+AO31+AO33</f>
        <v>4.2699999999999996</v>
      </c>
      <c r="AP27" s="21">
        <v>0</v>
      </c>
      <c r="AQ27" s="21">
        <v>0</v>
      </c>
      <c r="AR27" s="21">
        <v>0</v>
      </c>
      <c r="AS27" s="21">
        <v>0</v>
      </c>
      <c r="AT27" s="155">
        <v>19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8">
        <f>BJ28+BJ31+BJ33</f>
        <v>0</v>
      </c>
      <c r="BK27" s="8">
        <f t="shared" ref="BK27:BV27" si="8">BK28+BK31+BK33</f>
        <v>0</v>
      </c>
      <c r="BL27" s="8">
        <f t="shared" si="8"/>
        <v>0</v>
      </c>
      <c r="BM27" s="8">
        <f t="shared" si="8"/>
        <v>0</v>
      </c>
      <c r="BN27" s="8">
        <f t="shared" si="8"/>
        <v>0</v>
      </c>
      <c r="BO27" s="8">
        <f t="shared" si="8"/>
        <v>10</v>
      </c>
      <c r="BP27" s="8">
        <f t="shared" si="8"/>
        <v>0</v>
      </c>
      <c r="BQ27" s="8">
        <f t="shared" si="8"/>
        <v>0</v>
      </c>
      <c r="BR27" s="8">
        <f t="shared" si="8"/>
        <v>0</v>
      </c>
      <c r="BS27" s="8">
        <f t="shared" si="8"/>
        <v>0</v>
      </c>
      <c r="BT27" s="8">
        <f t="shared" si="8"/>
        <v>0</v>
      </c>
      <c r="BU27" s="8">
        <f t="shared" si="8"/>
        <v>0</v>
      </c>
      <c r="BV27" s="8">
        <f t="shared" si="8"/>
        <v>0</v>
      </c>
      <c r="BW27" s="466">
        <v>0</v>
      </c>
      <c r="BX27" s="21">
        <v>0</v>
      </c>
      <c r="BY27" s="21">
        <f t="shared" si="2"/>
        <v>0</v>
      </c>
      <c r="BZ27" s="155">
        <f t="shared" si="3"/>
        <v>0</v>
      </c>
      <c r="CA27" s="155" t="s">
        <v>176</v>
      </c>
    </row>
    <row r="28" spans="1:80" ht="39" customHeight="1">
      <c r="A28" s="333" t="s">
        <v>37</v>
      </c>
      <c r="B28" s="331" t="s">
        <v>38</v>
      </c>
      <c r="C28" s="332" t="s">
        <v>25</v>
      </c>
      <c r="D28" s="15">
        <f>SUM(D29:D30)</f>
        <v>3.54</v>
      </c>
      <c r="E28" s="21">
        <v>0</v>
      </c>
      <c r="F28" s="15">
        <f>SUM(F29:F30)</f>
        <v>3.54</v>
      </c>
      <c r="G28" s="21">
        <v>0</v>
      </c>
      <c r="H28" s="21">
        <v>0</v>
      </c>
      <c r="I28" s="21">
        <v>0</v>
      </c>
      <c r="J28" s="21">
        <v>0</v>
      </c>
      <c r="K28" s="155">
        <v>7</v>
      </c>
      <c r="L28" s="466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467">
        <v>0</v>
      </c>
      <c r="AG28" s="470">
        <v>0</v>
      </c>
      <c r="AH28" s="15">
        <f>SUM(AH29:AH30)</f>
        <v>3.54</v>
      </c>
      <c r="AI28" s="21">
        <v>0</v>
      </c>
      <c r="AJ28" s="21">
        <v>0</v>
      </c>
      <c r="AK28" s="21">
        <v>0</v>
      </c>
      <c r="AL28" s="21">
        <v>0</v>
      </c>
      <c r="AM28" s="566">
        <v>7</v>
      </c>
      <c r="AN28" s="8">
        <v>0</v>
      </c>
      <c r="AO28" s="8">
        <f>SUM(AO29:AO30)</f>
        <v>3.54</v>
      </c>
      <c r="AP28" s="21">
        <v>0</v>
      </c>
      <c r="AQ28" s="21">
        <v>0</v>
      </c>
      <c r="AR28" s="21">
        <v>0</v>
      </c>
      <c r="AS28" s="21">
        <v>0</v>
      </c>
      <c r="AT28" s="155">
        <v>7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8">
        <f>SUM(BJ29:BJ30)</f>
        <v>0</v>
      </c>
      <c r="BK28" s="21">
        <v>0</v>
      </c>
      <c r="BL28" s="21">
        <v>0</v>
      </c>
      <c r="BM28" s="21">
        <v>0</v>
      </c>
      <c r="BN28" s="21">
        <v>0</v>
      </c>
      <c r="BO28" s="155">
        <v>7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466">
        <v>0</v>
      </c>
      <c r="BX28" s="21">
        <v>0</v>
      </c>
      <c r="BY28" s="21">
        <f t="shared" si="2"/>
        <v>0</v>
      </c>
      <c r="BZ28" s="155">
        <f t="shared" si="3"/>
        <v>0</v>
      </c>
      <c r="CA28" s="155" t="s">
        <v>176</v>
      </c>
    </row>
    <row r="29" spans="1:80" s="583" customFormat="1">
      <c r="A29" s="576" t="s">
        <v>39</v>
      </c>
      <c r="B29" s="577" t="s">
        <v>40</v>
      </c>
      <c r="C29" s="578" t="s">
        <v>41</v>
      </c>
      <c r="D29" s="595">
        <v>3.0419999999999998</v>
      </c>
      <c r="E29" s="600">
        <v>0</v>
      </c>
      <c r="F29" s="595">
        <v>3.0419999999999998</v>
      </c>
      <c r="G29" s="600">
        <v>0</v>
      </c>
      <c r="H29" s="600">
        <v>0</v>
      </c>
      <c r="I29" s="600">
        <v>0</v>
      </c>
      <c r="J29" s="600">
        <v>0</v>
      </c>
      <c r="K29" s="601">
        <v>6</v>
      </c>
      <c r="L29" s="648">
        <v>0</v>
      </c>
      <c r="M29" s="600">
        <v>0</v>
      </c>
      <c r="N29" s="600">
        <v>0</v>
      </c>
      <c r="O29" s="600">
        <v>0</v>
      </c>
      <c r="P29" s="600">
        <v>0</v>
      </c>
      <c r="Q29" s="600">
        <v>0</v>
      </c>
      <c r="R29" s="600">
        <v>0</v>
      </c>
      <c r="S29" s="600">
        <v>0</v>
      </c>
      <c r="T29" s="600">
        <v>0</v>
      </c>
      <c r="U29" s="600">
        <v>0</v>
      </c>
      <c r="V29" s="600">
        <v>0</v>
      </c>
      <c r="W29" s="600">
        <v>0</v>
      </c>
      <c r="X29" s="600">
        <v>0</v>
      </c>
      <c r="Y29" s="600">
        <v>0</v>
      </c>
      <c r="Z29" s="600">
        <v>0</v>
      </c>
      <c r="AA29" s="600">
        <v>0</v>
      </c>
      <c r="AB29" s="600">
        <v>0</v>
      </c>
      <c r="AC29" s="600">
        <v>0</v>
      </c>
      <c r="AD29" s="600">
        <v>0</v>
      </c>
      <c r="AE29" s="600">
        <v>0</v>
      </c>
      <c r="AF29" s="649">
        <v>0</v>
      </c>
      <c r="AG29" s="650">
        <v>0</v>
      </c>
      <c r="AH29" s="595">
        <v>3.0419999999999998</v>
      </c>
      <c r="AI29" s="600">
        <v>0</v>
      </c>
      <c r="AJ29" s="600">
        <v>0</v>
      </c>
      <c r="AK29" s="600">
        <v>0</v>
      </c>
      <c r="AL29" s="600">
        <v>0</v>
      </c>
      <c r="AM29" s="656">
        <v>6</v>
      </c>
      <c r="AN29" s="579">
        <v>0</v>
      </c>
      <c r="AO29" s="579">
        <v>3.0419999999999998</v>
      </c>
      <c r="AP29" s="600">
        <v>0</v>
      </c>
      <c r="AQ29" s="600">
        <v>0</v>
      </c>
      <c r="AR29" s="600">
        <v>0</v>
      </c>
      <c r="AS29" s="600">
        <v>0</v>
      </c>
      <c r="AT29" s="601">
        <v>6</v>
      </c>
      <c r="AU29" s="600">
        <v>0</v>
      </c>
      <c r="AV29" s="600">
        <v>0</v>
      </c>
      <c r="AW29" s="600">
        <v>0</v>
      </c>
      <c r="AX29" s="600">
        <v>0</v>
      </c>
      <c r="AY29" s="600">
        <v>0</v>
      </c>
      <c r="AZ29" s="600">
        <v>0</v>
      </c>
      <c r="BA29" s="600">
        <v>0</v>
      </c>
      <c r="BB29" s="600">
        <v>0</v>
      </c>
      <c r="BC29" s="600">
        <v>0</v>
      </c>
      <c r="BD29" s="600">
        <v>0</v>
      </c>
      <c r="BE29" s="600">
        <v>0</v>
      </c>
      <c r="BF29" s="600">
        <v>0</v>
      </c>
      <c r="BG29" s="600">
        <v>0</v>
      </c>
      <c r="BH29" s="600">
        <v>0</v>
      </c>
      <c r="BI29" s="600">
        <v>0</v>
      </c>
      <c r="BJ29" s="579">
        <v>0</v>
      </c>
      <c r="BK29" s="600">
        <v>0</v>
      </c>
      <c r="BL29" s="600">
        <v>0</v>
      </c>
      <c r="BM29" s="600">
        <v>0</v>
      </c>
      <c r="BN29" s="600">
        <v>0</v>
      </c>
      <c r="BO29" s="601">
        <v>0</v>
      </c>
      <c r="BP29" s="600">
        <v>0</v>
      </c>
      <c r="BQ29" s="600">
        <f>'3 ОС'!M29-'13квОС'!AV29-'13квОС'!BC29-'13квОС'!BJ29</f>
        <v>0</v>
      </c>
      <c r="BR29" s="600">
        <v>0</v>
      </c>
      <c r="BS29" s="600">
        <v>0</v>
      </c>
      <c r="BT29" s="600">
        <v>0</v>
      </c>
      <c r="BU29" s="600">
        <v>0</v>
      </c>
      <c r="BV29" s="600">
        <v>0</v>
      </c>
      <c r="BW29" s="648">
        <v>0</v>
      </c>
      <c r="BX29" s="600">
        <v>0</v>
      </c>
      <c r="BY29" s="600">
        <f t="shared" si="2"/>
        <v>0</v>
      </c>
      <c r="BZ29" s="601">
        <f t="shared" si="3"/>
        <v>0</v>
      </c>
      <c r="CA29" s="601" t="s">
        <v>176</v>
      </c>
    </row>
    <row r="30" spans="1:80" s="583" customFormat="1" ht="50.25" customHeight="1">
      <c r="A30" s="576" t="s">
        <v>42</v>
      </c>
      <c r="B30" s="577" t="s">
        <v>43</v>
      </c>
      <c r="C30" s="578" t="s">
        <v>44</v>
      </c>
      <c r="D30" s="595">
        <v>0.498</v>
      </c>
      <c r="E30" s="600">
        <v>0</v>
      </c>
      <c r="F30" s="595">
        <v>0.498</v>
      </c>
      <c r="G30" s="600">
        <v>0</v>
      </c>
      <c r="H30" s="600">
        <v>0</v>
      </c>
      <c r="I30" s="600">
        <v>0</v>
      </c>
      <c r="J30" s="600">
        <v>0</v>
      </c>
      <c r="K30" s="601">
        <v>1</v>
      </c>
      <c r="L30" s="648">
        <v>0</v>
      </c>
      <c r="M30" s="600">
        <v>0</v>
      </c>
      <c r="N30" s="600">
        <v>0</v>
      </c>
      <c r="O30" s="600">
        <v>0</v>
      </c>
      <c r="P30" s="600">
        <v>0</v>
      </c>
      <c r="Q30" s="600">
        <v>0</v>
      </c>
      <c r="R30" s="600">
        <v>0</v>
      </c>
      <c r="S30" s="600">
        <v>0</v>
      </c>
      <c r="T30" s="600">
        <v>0</v>
      </c>
      <c r="U30" s="600">
        <v>0</v>
      </c>
      <c r="V30" s="600">
        <v>0</v>
      </c>
      <c r="W30" s="600">
        <v>0</v>
      </c>
      <c r="X30" s="600">
        <v>0</v>
      </c>
      <c r="Y30" s="600">
        <v>0</v>
      </c>
      <c r="Z30" s="600">
        <v>0</v>
      </c>
      <c r="AA30" s="600">
        <v>0</v>
      </c>
      <c r="AB30" s="600">
        <v>0</v>
      </c>
      <c r="AC30" s="600">
        <v>0</v>
      </c>
      <c r="AD30" s="600">
        <v>0</v>
      </c>
      <c r="AE30" s="600">
        <v>0</v>
      </c>
      <c r="AF30" s="649">
        <v>0</v>
      </c>
      <c r="AG30" s="650">
        <v>0</v>
      </c>
      <c r="AH30" s="595">
        <v>0.498</v>
      </c>
      <c r="AI30" s="600">
        <v>0</v>
      </c>
      <c r="AJ30" s="600">
        <v>0</v>
      </c>
      <c r="AK30" s="600">
        <v>0</v>
      </c>
      <c r="AL30" s="600">
        <v>0</v>
      </c>
      <c r="AM30" s="656">
        <v>1</v>
      </c>
      <c r="AN30" s="579">
        <v>0</v>
      </c>
      <c r="AO30" s="579">
        <v>0.498</v>
      </c>
      <c r="AP30" s="600">
        <v>0</v>
      </c>
      <c r="AQ30" s="600">
        <v>0</v>
      </c>
      <c r="AR30" s="600">
        <v>0</v>
      </c>
      <c r="AS30" s="600">
        <v>0</v>
      </c>
      <c r="AT30" s="601">
        <v>1</v>
      </c>
      <c r="AU30" s="600">
        <v>0</v>
      </c>
      <c r="AV30" s="600">
        <v>0</v>
      </c>
      <c r="AW30" s="600">
        <v>0</v>
      </c>
      <c r="AX30" s="600">
        <v>0</v>
      </c>
      <c r="AY30" s="600">
        <v>0</v>
      </c>
      <c r="AZ30" s="600">
        <v>0</v>
      </c>
      <c r="BA30" s="600">
        <v>0</v>
      </c>
      <c r="BB30" s="600">
        <v>0</v>
      </c>
      <c r="BC30" s="600">
        <v>0</v>
      </c>
      <c r="BD30" s="600">
        <v>0</v>
      </c>
      <c r="BE30" s="600">
        <v>0</v>
      </c>
      <c r="BF30" s="600">
        <v>0</v>
      </c>
      <c r="BG30" s="600">
        <v>0</v>
      </c>
      <c r="BH30" s="600">
        <v>0</v>
      </c>
      <c r="BI30" s="600">
        <v>0</v>
      </c>
      <c r="BJ30" s="579">
        <v>0</v>
      </c>
      <c r="BK30" s="600">
        <v>0</v>
      </c>
      <c r="BL30" s="600">
        <v>0</v>
      </c>
      <c r="BM30" s="600">
        <v>0</v>
      </c>
      <c r="BN30" s="600">
        <v>0</v>
      </c>
      <c r="BO30" s="601">
        <v>0</v>
      </c>
      <c r="BP30" s="600">
        <v>0</v>
      </c>
      <c r="BQ30" s="600">
        <f>'3 ОС'!M30-'13квОС'!AV30-'13квОС'!BC30-'13квОС'!BJ30</f>
        <v>0</v>
      </c>
      <c r="BR30" s="600">
        <v>0</v>
      </c>
      <c r="BS30" s="600">
        <v>0</v>
      </c>
      <c r="BT30" s="600">
        <v>0</v>
      </c>
      <c r="BU30" s="600">
        <v>0</v>
      </c>
      <c r="BV30" s="600">
        <v>0</v>
      </c>
      <c r="BW30" s="648">
        <v>0</v>
      </c>
      <c r="BX30" s="600">
        <v>0</v>
      </c>
      <c r="BY30" s="600">
        <f t="shared" si="2"/>
        <v>0</v>
      </c>
      <c r="BZ30" s="601">
        <f t="shared" si="3"/>
        <v>0</v>
      </c>
      <c r="CA30" s="601" t="s">
        <v>176</v>
      </c>
    </row>
    <row r="31" spans="1:80" ht="35.25" customHeight="1">
      <c r="A31" s="333" t="s">
        <v>45</v>
      </c>
      <c r="B31" s="331" t="s">
        <v>46</v>
      </c>
      <c r="C31" s="332" t="s">
        <v>25</v>
      </c>
      <c r="D31" s="15">
        <f>D32</f>
        <v>0.73</v>
      </c>
      <c r="E31" s="21">
        <v>0</v>
      </c>
      <c r="F31" s="15">
        <f>F32</f>
        <v>0.73</v>
      </c>
      <c r="G31" s="21">
        <v>0</v>
      </c>
      <c r="H31" s="21">
        <v>0</v>
      </c>
      <c r="I31" s="21">
        <v>0</v>
      </c>
      <c r="J31" s="21">
        <v>0</v>
      </c>
      <c r="K31" s="155">
        <v>3</v>
      </c>
      <c r="L31" s="466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467">
        <v>0</v>
      </c>
      <c r="AG31" s="470">
        <v>0</v>
      </c>
      <c r="AH31" s="15">
        <f>AH32</f>
        <v>0.73</v>
      </c>
      <c r="AI31" s="21">
        <v>0</v>
      </c>
      <c r="AJ31" s="21">
        <v>0</v>
      </c>
      <c r="AK31" s="21">
        <v>0</v>
      </c>
      <c r="AL31" s="21">
        <v>0</v>
      </c>
      <c r="AM31" s="566">
        <v>3</v>
      </c>
      <c r="AN31" s="8">
        <v>0</v>
      </c>
      <c r="AO31" s="8">
        <f>AO32</f>
        <v>0.73</v>
      </c>
      <c r="AP31" s="21">
        <v>0</v>
      </c>
      <c r="AQ31" s="21">
        <v>0</v>
      </c>
      <c r="AR31" s="21">
        <v>0</v>
      </c>
      <c r="AS31" s="21">
        <v>0</v>
      </c>
      <c r="AT31" s="155">
        <v>3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8">
        <f>BJ32</f>
        <v>0</v>
      </c>
      <c r="BK31" s="21">
        <v>0</v>
      </c>
      <c r="BL31" s="21">
        <v>0</v>
      </c>
      <c r="BM31" s="21">
        <v>0</v>
      </c>
      <c r="BN31" s="21">
        <v>0</v>
      </c>
      <c r="BO31" s="155">
        <v>3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466">
        <v>0</v>
      </c>
      <c r="BX31" s="21">
        <v>0</v>
      </c>
      <c r="BY31" s="21">
        <f t="shared" si="2"/>
        <v>0</v>
      </c>
      <c r="BZ31" s="155">
        <f t="shared" si="3"/>
        <v>0</v>
      </c>
      <c r="CA31" s="155" t="s">
        <v>176</v>
      </c>
    </row>
    <row r="32" spans="1:80" s="729" customFormat="1" ht="30">
      <c r="A32" s="733" t="s">
        <v>47</v>
      </c>
      <c r="B32" s="747" t="s">
        <v>48</v>
      </c>
      <c r="C32" s="734" t="s">
        <v>49</v>
      </c>
      <c r="D32" s="735">
        <v>0.73</v>
      </c>
      <c r="E32" s="748">
        <v>0</v>
      </c>
      <c r="F32" s="735">
        <v>0.73</v>
      </c>
      <c r="G32" s="748">
        <v>0</v>
      </c>
      <c r="H32" s="748">
        <v>0</v>
      </c>
      <c r="I32" s="748">
        <v>0</v>
      </c>
      <c r="J32" s="748">
        <v>0</v>
      </c>
      <c r="K32" s="752">
        <v>3</v>
      </c>
      <c r="L32" s="749">
        <v>0</v>
      </c>
      <c r="M32" s="748">
        <v>0</v>
      </c>
      <c r="N32" s="748">
        <v>0</v>
      </c>
      <c r="O32" s="748">
        <v>0</v>
      </c>
      <c r="P32" s="748">
        <v>0</v>
      </c>
      <c r="Q32" s="748">
        <v>0</v>
      </c>
      <c r="R32" s="748">
        <v>0</v>
      </c>
      <c r="S32" s="748">
        <v>0</v>
      </c>
      <c r="T32" s="748">
        <v>0</v>
      </c>
      <c r="U32" s="748">
        <v>0</v>
      </c>
      <c r="V32" s="748">
        <v>0</v>
      </c>
      <c r="W32" s="748">
        <v>0</v>
      </c>
      <c r="X32" s="748">
        <v>0</v>
      </c>
      <c r="Y32" s="748">
        <v>0</v>
      </c>
      <c r="Z32" s="748">
        <v>0</v>
      </c>
      <c r="AA32" s="748">
        <v>0</v>
      </c>
      <c r="AB32" s="748">
        <v>0</v>
      </c>
      <c r="AC32" s="748">
        <v>0</v>
      </c>
      <c r="AD32" s="748">
        <v>0</v>
      </c>
      <c r="AE32" s="748">
        <v>0</v>
      </c>
      <c r="AF32" s="750">
        <v>0</v>
      </c>
      <c r="AG32" s="751">
        <v>0</v>
      </c>
      <c r="AH32" s="735">
        <v>0.73</v>
      </c>
      <c r="AI32" s="748">
        <v>0</v>
      </c>
      <c r="AJ32" s="748">
        <v>0</v>
      </c>
      <c r="AK32" s="748">
        <v>0</v>
      </c>
      <c r="AL32" s="748">
        <v>0</v>
      </c>
      <c r="AM32" s="753">
        <v>3</v>
      </c>
      <c r="AN32" s="736">
        <v>0</v>
      </c>
      <c r="AO32" s="736">
        <v>0.73</v>
      </c>
      <c r="AP32" s="748">
        <v>0</v>
      </c>
      <c r="AQ32" s="748">
        <v>0</v>
      </c>
      <c r="AR32" s="748">
        <v>0</v>
      </c>
      <c r="AS32" s="748">
        <v>0</v>
      </c>
      <c r="AT32" s="752">
        <v>3</v>
      </c>
      <c r="AU32" s="748">
        <v>0</v>
      </c>
      <c r="AV32" s="748">
        <v>0</v>
      </c>
      <c r="AW32" s="748">
        <v>0</v>
      </c>
      <c r="AX32" s="748">
        <v>0</v>
      </c>
      <c r="AY32" s="748">
        <v>0</v>
      </c>
      <c r="AZ32" s="748">
        <v>0</v>
      </c>
      <c r="BA32" s="748">
        <v>0</v>
      </c>
      <c r="BB32" s="748">
        <v>0</v>
      </c>
      <c r="BC32" s="748">
        <v>0</v>
      </c>
      <c r="BD32" s="748">
        <v>0</v>
      </c>
      <c r="BE32" s="748">
        <v>0</v>
      </c>
      <c r="BF32" s="748">
        <v>0</v>
      </c>
      <c r="BG32" s="748">
        <v>0</v>
      </c>
      <c r="BH32" s="748">
        <v>0</v>
      </c>
      <c r="BI32" s="748">
        <v>0</v>
      </c>
      <c r="BJ32" s="736">
        <v>0</v>
      </c>
      <c r="BK32" s="748">
        <v>0</v>
      </c>
      <c r="BL32" s="748">
        <v>0</v>
      </c>
      <c r="BM32" s="748">
        <v>0</v>
      </c>
      <c r="BN32" s="748">
        <v>0</v>
      </c>
      <c r="BO32" s="752">
        <v>0</v>
      </c>
      <c r="BP32" s="748">
        <v>0</v>
      </c>
      <c r="BQ32" s="748">
        <f>'3 ОС'!M32-'13квОС'!AV32-'13квОС'!BC32-'13квОС'!BJ32</f>
        <v>0</v>
      </c>
      <c r="BR32" s="748">
        <v>0</v>
      </c>
      <c r="BS32" s="748">
        <v>0</v>
      </c>
      <c r="BT32" s="748">
        <v>0</v>
      </c>
      <c r="BU32" s="748">
        <v>0</v>
      </c>
      <c r="BV32" s="748">
        <v>0</v>
      </c>
      <c r="BW32" s="749">
        <v>0</v>
      </c>
      <c r="BX32" s="748">
        <v>0</v>
      </c>
      <c r="BY32" s="748">
        <f t="shared" si="2"/>
        <v>0</v>
      </c>
      <c r="BZ32" s="752">
        <f t="shared" si="3"/>
        <v>0</v>
      </c>
      <c r="CA32" s="752" t="s">
        <v>176</v>
      </c>
    </row>
    <row r="33" spans="1:79" ht="57" customHeight="1">
      <c r="A33" s="337" t="s">
        <v>50</v>
      </c>
      <c r="B33" s="331" t="s">
        <v>51</v>
      </c>
      <c r="C33" s="332" t="s">
        <v>25</v>
      </c>
      <c r="D33" s="15">
        <f>D34</f>
        <v>0</v>
      </c>
      <c r="E33" s="21">
        <v>0</v>
      </c>
      <c r="F33" s="15">
        <f>F34</f>
        <v>0</v>
      </c>
      <c r="G33" s="8">
        <f t="shared" ref="G33:Q33" si="9">G34</f>
        <v>0</v>
      </c>
      <c r="H33" s="8">
        <f t="shared" si="9"/>
        <v>0</v>
      </c>
      <c r="I33" s="8">
        <f t="shared" si="9"/>
        <v>0</v>
      </c>
      <c r="J33" s="8">
        <f t="shared" si="9"/>
        <v>0</v>
      </c>
      <c r="K33" s="8">
        <v>0</v>
      </c>
      <c r="L33" s="8">
        <f t="shared" si="9"/>
        <v>0</v>
      </c>
      <c r="M33" s="8">
        <f t="shared" si="9"/>
        <v>0</v>
      </c>
      <c r="N33" s="8">
        <f t="shared" si="9"/>
        <v>0</v>
      </c>
      <c r="O33" s="8">
        <f t="shared" si="9"/>
        <v>0</v>
      </c>
      <c r="P33" s="8">
        <f t="shared" si="9"/>
        <v>0</v>
      </c>
      <c r="Q33" s="8">
        <f t="shared" si="9"/>
        <v>0</v>
      </c>
      <c r="R33" s="8">
        <f t="shared" ref="R33" si="10">R34</f>
        <v>0</v>
      </c>
      <c r="S33" s="8">
        <f t="shared" ref="S33" si="11">S34</f>
        <v>0</v>
      </c>
      <c r="T33" s="8">
        <f t="shared" ref="T33" si="12">T34</f>
        <v>0</v>
      </c>
      <c r="U33" s="8">
        <f t="shared" ref="U33" si="13">U34</f>
        <v>0</v>
      </c>
      <c r="V33" s="8">
        <f t="shared" ref="V33" si="14">V34</f>
        <v>0</v>
      </c>
      <c r="W33" s="8">
        <f t="shared" ref="W33" si="15">W34</f>
        <v>0</v>
      </c>
      <c r="X33" s="8">
        <f t="shared" ref="X33" si="16">X34</f>
        <v>0</v>
      </c>
      <c r="Y33" s="8">
        <f t="shared" ref="Y33" si="17">Y34</f>
        <v>0</v>
      </c>
      <c r="Z33" s="8">
        <f t="shared" ref="Z33" si="18">Z34</f>
        <v>0</v>
      </c>
      <c r="AA33" s="8">
        <f t="shared" ref="AA33" si="19">AA34</f>
        <v>0</v>
      </c>
      <c r="AB33" s="8">
        <f t="shared" ref="AB33" si="20">AB34</f>
        <v>0</v>
      </c>
      <c r="AC33" s="8">
        <f t="shared" ref="AC33" si="21">AC34</f>
        <v>0</v>
      </c>
      <c r="AD33" s="8">
        <f t="shared" ref="AD33" si="22">AD34</f>
        <v>0</v>
      </c>
      <c r="AE33" s="8">
        <f t="shared" ref="AE33" si="23">AE34</f>
        <v>0</v>
      </c>
      <c r="AF33" s="8">
        <f t="shared" ref="AF33" si="24">AF34</f>
        <v>0</v>
      </c>
      <c r="AG33" s="8">
        <f t="shared" ref="AG33" si="25">AG34</f>
        <v>0</v>
      </c>
      <c r="AH33" s="8">
        <f t="shared" ref="AH33" si="26">AH34</f>
        <v>0</v>
      </c>
      <c r="AI33" s="8">
        <f t="shared" ref="AI33" si="27">AI34</f>
        <v>0</v>
      </c>
      <c r="AJ33" s="8">
        <f t="shared" ref="AJ33" si="28">AJ34</f>
        <v>0</v>
      </c>
      <c r="AK33" s="8">
        <f t="shared" ref="AK33" si="29">AK34</f>
        <v>0</v>
      </c>
      <c r="AL33" s="8">
        <f t="shared" ref="AL33" si="30">AL34</f>
        <v>0</v>
      </c>
      <c r="AM33" s="561">
        <f t="shared" ref="AM33" si="31">AM34</f>
        <v>0</v>
      </c>
      <c r="AN33" s="8">
        <f>AN34</f>
        <v>0</v>
      </c>
      <c r="AO33" s="8">
        <f>AO34</f>
        <v>0</v>
      </c>
      <c r="AP33" s="8">
        <f t="shared" ref="AP33" si="32">AP34</f>
        <v>0</v>
      </c>
      <c r="AQ33" s="8">
        <f t="shared" ref="AQ33" si="33">AQ34</f>
        <v>0</v>
      </c>
      <c r="AR33" s="8">
        <f t="shared" ref="AR33" si="34">AR34</f>
        <v>0</v>
      </c>
      <c r="AS33" s="8">
        <f t="shared" ref="AS33" si="35">AS34</f>
        <v>0</v>
      </c>
      <c r="AT33" s="8">
        <v>0</v>
      </c>
      <c r="AU33" s="8">
        <f t="shared" ref="AU33" si="36">AU34</f>
        <v>0</v>
      </c>
      <c r="AV33" s="8">
        <f t="shared" ref="AV33" si="37">AV34</f>
        <v>0</v>
      </c>
      <c r="AW33" s="8">
        <f t="shared" ref="AW33" si="38">AW34</f>
        <v>0</v>
      </c>
      <c r="AX33" s="8">
        <f t="shared" ref="AX33" si="39">AX34</f>
        <v>0</v>
      </c>
      <c r="AY33" s="8">
        <f t="shared" ref="AY33" si="40">AY34</f>
        <v>0</v>
      </c>
      <c r="AZ33" s="8">
        <f t="shared" ref="AZ33" si="41">AZ34</f>
        <v>0</v>
      </c>
      <c r="BA33" s="8">
        <f t="shared" ref="BA33" si="42">BA34</f>
        <v>0</v>
      </c>
      <c r="BB33" s="8">
        <f t="shared" ref="BB33" si="43">BB34</f>
        <v>0</v>
      </c>
      <c r="BC33" s="8">
        <f t="shared" ref="BC33" si="44">BC34</f>
        <v>0</v>
      </c>
      <c r="BD33" s="8">
        <f t="shared" ref="BD33" si="45">BD34</f>
        <v>0</v>
      </c>
      <c r="BE33" s="8">
        <f t="shared" ref="BE33" si="46">BE34</f>
        <v>0</v>
      </c>
      <c r="BF33" s="8">
        <f t="shared" ref="BF33" si="47">BF34</f>
        <v>0</v>
      </c>
      <c r="BG33" s="8">
        <f t="shared" ref="BG33" si="48">BG34</f>
        <v>0</v>
      </c>
      <c r="BH33" s="8">
        <f t="shared" ref="BH33" si="49">BH34</f>
        <v>0</v>
      </c>
      <c r="BI33" s="8">
        <f t="shared" ref="BI33" si="50">BI34</f>
        <v>0</v>
      </c>
      <c r="BJ33" s="8">
        <f t="shared" ref="BJ33" si="51">BJ34</f>
        <v>0</v>
      </c>
      <c r="BK33" s="8">
        <f t="shared" ref="BK33" si="52">BK34</f>
        <v>0</v>
      </c>
      <c r="BL33" s="8">
        <f t="shared" ref="BL33" si="53">BL34</f>
        <v>0</v>
      </c>
      <c r="BM33" s="8">
        <f t="shared" ref="BM33" si="54">BM34</f>
        <v>0</v>
      </c>
      <c r="BN33" s="8">
        <f t="shared" ref="BN33" si="55">BN34</f>
        <v>0</v>
      </c>
      <c r="BO33" s="8">
        <v>0</v>
      </c>
      <c r="BP33" s="8">
        <f t="shared" ref="BP33" si="56">BP34</f>
        <v>0</v>
      </c>
      <c r="BQ33" s="8">
        <f t="shared" ref="BQ33" si="57">BQ34</f>
        <v>0</v>
      </c>
      <c r="BR33" s="8">
        <f t="shared" ref="BR33" si="58">BR34</f>
        <v>0</v>
      </c>
      <c r="BS33" s="8">
        <f t="shared" ref="BS33" si="59">BS34</f>
        <v>0</v>
      </c>
      <c r="BT33" s="8">
        <f t="shared" ref="BT33" si="60">BT34</f>
        <v>0</v>
      </c>
      <c r="BU33" s="8">
        <f t="shared" ref="BU33" si="61">BU34</f>
        <v>0</v>
      </c>
      <c r="BV33" s="8">
        <f t="shared" ref="BV33" si="62">BV34</f>
        <v>0</v>
      </c>
      <c r="BW33" s="466">
        <v>0</v>
      </c>
      <c r="BX33" s="21">
        <v>0</v>
      </c>
      <c r="BY33" s="21">
        <f t="shared" si="2"/>
        <v>0</v>
      </c>
      <c r="BZ33" s="155" t="e">
        <f t="shared" si="3"/>
        <v>#DIV/0!</v>
      </c>
      <c r="CA33" s="155" t="s">
        <v>176</v>
      </c>
    </row>
    <row r="34" spans="1:79" s="583" customFormat="1">
      <c r="A34" s="584" t="s">
        <v>52</v>
      </c>
      <c r="B34" s="577" t="s">
        <v>53</v>
      </c>
      <c r="C34" s="578" t="s">
        <v>54</v>
      </c>
      <c r="D34" s="595">
        <v>0</v>
      </c>
      <c r="E34" s="600">
        <v>0</v>
      </c>
      <c r="F34" s="595">
        <v>0</v>
      </c>
      <c r="G34" s="600">
        <v>0</v>
      </c>
      <c r="H34" s="600">
        <v>0</v>
      </c>
      <c r="I34" s="600">
        <v>0</v>
      </c>
      <c r="J34" s="600">
        <v>0</v>
      </c>
      <c r="K34" s="601">
        <v>0</v>
      </c>
      <c r="L34" s="648">
        <v>0</v>
      </c>
      <c r="M34" s="600">
        <v>0</v>
      </c>
      <c r="N34" s="600">
        <v>0</v>
      </c>
      <c r="O34" s="600">
        <v>0</v>
      </c>
      <c r="P34" s="600">
        <v>0</v>
      </c>
      <c r="Q34" s="600">
        <v>0</v>
      </c>
      <c r="R34" s="600">
        <v>0</v>
      </c>
      <c r="S34" s="600">
        <v>0</v>
      </c>
      <c r="T34" s="600">
        <v>0</v>
      </c>
      <c r="U34" s="600">
        <v>0</v>
      </c>
      <c r="V34" s="600">
        <v>0</v>
      </c>
      <c r="W34" s="600">
        <v>0</v>
      </c>
      <c r="X34" s="600">
        <v>0</v>
      </c>
      <c r="Y34" s="600">
        <v>0</v>
      </c>
      <c r="Z34" s="600">
        <v>0</v>
      </c>
      <c r="AA34" s="600">
        <v>0</v>
      </c>
      <c r="AB34" s="600">
        <v>0</v>
      </c>
      <c r="AC34" s="600">
        <v>0</v>
      </c>
      <c r="AD34" s="600">
        <v>0</v>
      </c>
      <c r="AE34" s="600">
        <v>0</v>
      </c>
      <c r="AF34" s="649">
        <v>0</v>
      </c>
      <c r="AG34" s="650">
        <v>0</v>
      </c>
      <c r="AH34" s="595">
        <v>0</v>
      </c>
      <c r="AI34" s="600">
        <v>0</v>
      </c>
      <c r="AJ34" s="600">
        <v>0</v>
      </c>
      <c r="AK34" s="600">
        <v>0</v>
      </c>
      <c r="AL34" s="600">
        <v>0</v>
      </c>
      <c r="AM34" s="656">
        <v>0</v>
      </c>
      <c r="AN34" s="579">
        <v>0</v>
      </c>
      <c r="AO34" s="579">
        <v>0</v>
      </c>
      <c r="AP34" s="600">
        <v>0</v>
      </c>
      <c r="AQ34" s="600">
        <v>0</v>
      </c>
      <c r="AR34" s="600">
        <v>0</v>
      </c>
      <c r="AS34" s="600">
        <v>0</v>
      </c>
      <c r="AT34" s="601">
        <v>0</v>
      </c>
      <c r="AU34" s="600">
        <v>0</v>
      </c>
      <c r="AV34" s="600">
        <v>0</v>
      </c>
      <c r="AW34" s="600">
        <v>0</v>
      </c>
      <c r="AX34" s="600">
        <v>0</v>
      </c>
      <c r="AY34" s="600">
        <v>0</v>
      </c>
      <c r="AZ34" s="600">
        <v>0</v>
      </c>
      <c r="BA34" s="600">
        <v>0</v>
      </c>
      <c r="BB34" s="600">
        <v>0</v>
      </c>
      <c r="BC34" s="600">
        <v>0</v>
      </c>
      <c r="BD34" s="600">
        <v>0</v>
      </c>
      <c r="BE34" s="600">
        <v>0</v>
      </c>
      <c r="BF34" s="600">
        <v>0</v>
      </c>
      <c r="BG34" s="600">
        <v>0</v>
      </c>
      <c r="BH34" s="600">
        <v>0</v>
      </c>
      <c r="BI34" s="600">
        <v>0</v>
      </c>
      <c r="BJ34" s="579">
        <v>0</v>
      </c>
      <c r="BK34" s="600">
        <v>0</v>
      </c>
      <c r="BL34" s="600">
        <v>0</v>
      </c>
      <c r="BM34" s="600">
        <v>0</v>
      </c>
      <c r="BN34" s="600">
        <v>0</v>
      </c>
      <c r="BO34" s="601">
        <v>0</v>
      </c>
      <c r="BP34" s="600">
        <v>0</v>
      </c>
      <c r="BQ34" s="600">
        <f>'3 ОС'!M34-'13квОС'!AV34-'13квОС'!BC34-'13квОС'!BJ34</f>
        <v>0</v>
      </c>
      <c r="BR34" s="600">
        <v>0</v>
      </c>
      <c r="BS34" s="600">
        <v>0</v>
      </c>
      <c r="BT34" s="600">
        <v>0</v>
      </c>
      <c r="BU34" s="600">
        <v>0</v>
      </c>
      <c r="BV34" s="600">
        <v>0</v>
      </c>
      <c r="BW34" s="648">
        <v>0</v>
      </c>
      <c r="BX34" s="600">
        <v>0</v>
      </c>
      <c r="BY34" s="600">
        <f t="shared" si="2"/>
        <v>0</v>
      </c>
      <c r="BZ34" s="601" t="e">
        <f t="shared" si="3"/>
        <v>#DIV/0!</v>
      </c>
      <c r="CA34" s="601" t="s">
        <v>176</v>
      </c>
    </row>
    <row r="35" spans="1:79" ht="63" customHeight="1">
      <c r="A35" s="333" t="s">
        <v>55</v>
      </c>
      <c r="B35" s="331" t="s">
        <v>56</v>
      </c>
      <c r="C35" s="332" t="s">
        <v>25</v>
      </c>
      <c r="D35" s="15">
        <f>D36</f>
        <v>0</v>
      </c>
      <c r="E35" s="21">
        <v>0</v>
      </c>
      <c r="F35" s="15">
        <f>F36</f>
        <v>0</v>
      </c>
      <c r="G35" s="21">
        <v>0</v>
      </c>
      <c r="H35" s="21">
        <v>0</v>
      </c>
      <c r="I35" s="21">
        <v>0</v>
      </c>
      <c r="J35" s="21">
        <v>0</v>
      </c>
      <c r="K35" s="343">
        <v>0</v>
      </c>
      <c r="L35" s="466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467">
        <v>0</v>
      </c>
      <c r="AG35" s="470">
        <v>0</v>
      </c>
      <c r="AH35" s="15">
        <f>AH36</f>
        <v>0</v>
      </c>
      <c r="AI35" s="21">
        <v>0</v>
      </c>
      <c r="AJ35" s="21">
        <v>0</v>
      </c>
      <c r="AK35" s="21">
        <v>0</v>
      </c>
      <c r="AL35" s="21">
        <v>0</v>
      </c>
      <c r="AM35" s="657">
        <v>0</v>
      </c>
      <c r="AN35" s="8">
        <f>AN36</f>
        <v>0</v>
      </c>
      <c r="AO35" s="8">
        <f>AO36</f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1">
        <v>0</v>
      </c>
      <c r="BG35" s="21">
        <v>0</v>
      </c>
      <c r="BH35" s="21">
        <v>0</v>
      </c>
      <c r="BI35" s="21">
        <v>0</v>
      </c>
      <c r="BJ35" s="8">
        <f>BJ36</f>
        <v>0</v>
      </c>
      <c r="BK35" s="21">
        <v>0</v>
      </c>
      <c r="BL35" s="21">
        <v>0</v>
      </c>
      <c r="BM35" s="21">
        <v>0</v>
      </c>
      <c r="BN35" s="21">
        <v>0</v>
      </c>
      <c r="BO35" s="21">
        <v>0</v>
      </c>
      <c r="BP35" s="21">
        <v>0</v>
      </c>
      <c r="BQ35" s="21">
        <v>0</v>
      </c>
      <c r="BR35" s="21">
        <v>0</v>
      </c>
      <c r="BS35" s="21">
        <v>0</v>
      </c>
      <c r="BT35" s="21">
        <v>0</v>
      </c>
      <c r="BU35" s="21">
        <v>0</v>
      </c>
      <c r="BV35" s="21">
        <v>0</v>
      </c>
      <c r="BW35" s="466">
        <v>0</v>
      </c>
      <c r="BX35" s="21">
        <v>0</v>
      </c>
      <c r="BY35" s="21">
        <f t="shared" si="2"/>
        <v>0</v>
      </c>
      <c r="BZ35" s="155" t="s">
        <v>176</v>
      </c>
      <c r="CA35" s="155" t="s">
        <v>176</v>
      </c>
    </row>
    <row r="36" spans="1:79" ht="51.75" customHeight="1">
      <c r="A36" s="333" t="s">
        <v>57</v>
      </c>
      <c r="B36" s="331" t="s">
        <v>58</v>
      </c>
      <c r="C36" s="332" t="s">
        <v>25</v>
      </c>
      <c r="D36" s="15">
        <f>D37</f>
        <v>0</v>
      </c>
      <c r="E36" s="21">
        <v>0</v>
      </c>
      <c r="F36" s="15">
        <f>F37</f>
        <v>0</v>
      </c>
      <c r="G36" s="21">
        <v>0</v>
      </c>
      <c r="H36" s="21">
        <v>0</v>
      </c>
      <c r="I36" s="21">
        <v>0</v>
      </c>
      <c r="J36" s="21">
        <v>0</v>
      </c>
      <c r="K36" s="155">
        <v>0</v>
      </c>
      <c r="L36" s="466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467">
        <v>0</v>
      </c>
      <c r="AG36" s="470">
        <v>0</v>
      </c>
      <c r="AH36" s="15">
        <f>AH37</f>
        <v>0</v>
      </c>
      <c r="AI36" s="21">
        <v>0</v>
      </c>
      <c r="AJ36" s="21">
        <v>0</v>
      </c>
      <c r="AK36" s="21">
        <v>0</v>
      </c>
      <c r="AL36" s="21">
        <v>0</v>
      </c>
      <c r="AM36" s="566">
        <v>0</v>
      </c>
      <c r="AN36" s="8">
        <f>AN37</f>
        <v>0</v>
      </c>
      <c r="AO36" s="8">
        <f>AO37</f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1">
        <v>0</v>
      </c>
      <c r="BF36" s="21">
        <v>0</v>
      </c>
      <c r="BG36" s="21">
        <v>0</v>
      </c>
      <c r="BH36" s="21">
        <v>0</v>
      </c>
      <c r="BI36" s="21">
        <v>0</v>
      </c>
      <c r="BJ36" s="8">
        <f>BJ37</f>
        <v>0</v>
      </c>
      <c r="BK36" s="21">
        <v>0</v>
      </c>
      <c r="BL36" s="21">
        <v>0</v>
      </c>
      <c r="BM36" s="21">
        <v>0</v>
      </c>
      <c r="BN36" s="21">
        <v>0</v>
      </c>
      <c r="BO36" s="21">
        <v>0</v>
      </c>
      <c r="BP36" s="21">
        <v>0</v>
      </c>
      <c r="BQ36" s="21">
        <v>0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466">
        <v>0</v>
      </c>
      <c r="BX36" s="21">
        <v>0</v>
      </c>
      <c r="BY36" s="21">
        <f t="shared" si="2"/>
        <v>0</v>
      </c>
      <c r="BZ36" s="155" t="s">
        <v>176</v>
      </c>
      <c r="CA36" s="155" t="s">
        <v>176</v>
      </c>
    </row>
    <row r="37" spans="1:79" s="583" customFormat="1" ht="70.5" customHeight="1">
      <c r="A37" s="584" t="s">
        <v>59</v>
      </c>
      <c r="B37" s="577" t="s">
        <v>60</v>
      </c>
      <c r="C37" s="578" t="s">
        <v>61</v>
      </c>
      <c r="D37" s="595">
        <v>0</v>
      </c>
      <c r="E37" s="604">
        <v>0</v>
      </c>
      <c r="F37" s="595">
        <v>0</v>
      </c>
      <c r="G37" s="604">
        <v>0</v>
      </c>
      <c r="H37" s="604">
        <v>0</v>
      </c>
      <c r="I37" s="604">
        <v>0</v>
      </c>
      <c r="J37" s="604">
        <v>0</v>
      </c>
      <c r="K37" s="604">
        <v>0</v>
      </c>
      <c r="L37" s="648">
        <v>0</v>
      </c>
      <c r="M37" s="600">
        <v>0</v>
      </c>
      <c r="N37" s="600">
        <v>0</v>
      </c>
      <c r="O37" s="600">
        <v>0</v>
      </c>
      <c r="P37" s="600">
        <v>0</v>
      </c>
      <c r="Q37" s="600">
        <v>0</v>
      </c>
      <c r="R37" s="600">
        <v>0</v>
      </c>
      <c r="S37" s="600">
        <v>0</v>
      </c>
      <c r="T37" s="600">
        <v>0</v>
      </c>
      <c r="U37" s="600">
        <v>0</v>
      </c>
      <c r="V37" s="600">
        <v>0</v>
      </c>
      <c r="W37" s="600">
        <v>0</v>
      </c>
      <c r="X37" s="600">
        <v>0</v>
      </c>
      <c r="Y37" s="600">
        <v>0</v>
      </c>
      <c r="Z37" s="600">
        <v>0</v>
      </c>
      <c r="AA37" s="600">
        <v>0</v>
      </c>
      <c r="AB37" s="600">
        <v>0</v>
      </c>
      <c r="AC37" s="600">
        <v>0</v>
      </c>
      <c r="AD37" s="600">
        <v>0</v>
      </c>
      <c r="AE37" s="600">
        <v>0</v>
      </c>
      <c r="AF37" s="649">
        <v>0</v>
      </c>
      <c r="AG37" s="651">
        <v>0</v>
      </c>
      <c r="AH37" s="595">
        <v>0</v>
      </c>
      <c r="AI37" s="604">
        <v>0</v>
      </c>
      <c r="AJ37" s="604">
        <v>0</v>
      </c>
      <c r="AK37" s="604">
        <v>0</v>
      </c>
      <c r="AL37" s="604">
        <v>0</v>
      </c>
      <c r="AM37" s="658">
        <v>0</v>
      </c>
      <c r="AN37" s="579">
        <v>0</v>
      </c>
      <c r="AO37" s="579">
        <v>0</v>
      </c>
      <c r="AP37" s="604">
        <v>0</v>
      </c>
      <c r="AQ37" s="604">
        <v>0</v>
      </c>
      <c r="AR37" s="604">
        <v>0</v>
      </c>
      <c r="AS37" s="604">
        <v>0</v>
      </c>
      <c r="AT37" s="604">
        <v>0</v>
      </c>
      <c r="AU37" s="600">
        <v>0</v>
      </c>
      <c r="AV37" s="600">
        <v>0</v>
      </c>
      <c r="AW37" s="600">
        <v>0</v>
      </c>
      <c r="AX37" s="600">
        <v>0</v>
      </c>
      <c r="AY37" s="600">
        <v>0</v>
      </c>
      <c r="AZ37" s="600">
        <v>0</v>
      </c>
      <c r="BA37" s="600">
        <v>0</v>
      </c>
      <c r="BB37" s="600">
        <v>0</v>
      </c>
      <c r="BC37" s="600">
        <v>0</v>
      </c>
      <c r="BD37" s="600">
        <v>0</v>
      </c>
      <c r="BE37" s="600">
        <v>0</v>
      </c>
      <c r="BF37" s="600">
        <v>0</v>
      </c>
      <c r="BG37" s="600">
        <v>0</v>
      </c>
      <c r="BH37" s="600">
        <v>0</v>
      </c>
      <c r="BI37" s="600">
        <v>0</v>
      </c>
      <c r="BJ37" s="579">
        <v>0</v>
      </c>
      <c r="BK37" s="604">
        <v>0</v>
      </c>
      <c r="BL37" s="604">
        <v>0</v>
      </c>
      <c r="BM37" s="604">
        <v>0</v>
      </c>
      <c r="BN37" s="604">
        <v>0</v>
      </c>
      <c r="BO37" s="604">
        <v>0</v>
      </c>
      <c r="BP37" s="600">
        <v>0</v>
      </c>
      <c r="BQ37" s="600">
        <v>0</v>
      </c>
      <c r="BR37" s="600">
        <v>0</v>
      </c>
      <c r="BS37" s="600">
        <v>0</v>
      </c>
      <c r="BT37" s="600">
        <v>0</v>
      </c>
      <c r="BU37" s="600">
        <v>0</v>
      </c>
      <c r="BV37" s="600">
        <v>0</v>
      </c>
      <c r="BW37" s="648">
        <v>0</v>
      </c>
      <c r="BX37" s="600">
        <v>0</v>
      </c>
      <c r="BY37" s="600">
        <f t="shared" si="2"/>
        <v>0</v>
      </c>
      <c r="BZ37" s="601" t="s">
        <v>176</v>
      </c>
      <c r="CA37" s="601" t="s">
        <v>176</v>
      </c>
    </row>
    <row r="38" spans="1:79" ht="30">
      <c r="A38" s="333" t="s">
        <v>62</v>
      </c>
      <c r="B38" s="331" t="s">
        <v>63</v>
      </c>
      <c r="C38" s="332" t="s">
        <v>25</v>
      </c>
      <c r="D38" s="15">
        <f>SUM(D39:D49)</f>
        <v>16.274999999999999</v>
      </c>
      <c r="E38" s="21">
        <v>0</v>
      </c>
      <c r="F38" s="15">
        <f>SUM(F39:F49)</f>
        <v>16.274999999999999</v>
      </c>
      <c r="G38" s="8">
        <f t="shared" ref="G38:K38" si="63">SUM(G39:G49)</f>
        <v>1.3</v>
      </c>
      <c r="H38" s="8">
        <f t="shared" si="63"/>
        <v>0.78</v>
      </c>
      <c r="I38" s="8">
        <f t="shared" si="63"/>
        <v>6.1000000000000005</v>
      </c>
      <c r="J38" s="8">
        <f t="shared" si="63"/>
        <v>4.120000000000001</v>
      </c>
      <c r="K38" s="8">
        <f t="shared" si="63"/>
        <v>0</v>
      </c>
      <c r="L38" s="8">
        <f t="shared" ref="L38" si="64">SUM(L39:L49)</f>
        <v>0</v>
      </c>
      <c r="M38" s="8">
        <f t="shared" ref="M38" si="65">SUM(M39:M49)</f>
        <v>0</v>
      </c>
      <c r="N38" s="8">
        <f t="shared" ref="N38" si="66">SUM(N39:N49)</f>
        <v>0</v>
      </c>
      <c r="O38" s="8">
        <f t="shared" ref="O38" si="67">SUM(O39:O49)</f>
        <v>0</v>
      </c>
      <c r="P38" s="8">
        <f t="shared" ref="P38" si="68">SUM(P39:P49)</f>
        <v>0</v>
      </c>
      <c r="Q38" s="8">
        <f t="shared" ref="Q38" si="69">SUM(Q39:Q49)</f>
        <v>0</v>
      </c>
      <c r="R38" s="8">
        <f t="shared" ref="R38" si="70">SUM(R39:R49)</f>
        <v>0</v>
      </c>
      <c r="S38" s="8">
        <f t="shared" ref="S38" si="71">SUM(S39:S49)</f>
        <v>0</v>
      </c>
      <c r="T38" s="8">
        <f t="shared" ref="T38" si="72">SUM(T39:T49)</f>
        <v>0</v>
      </c>
      <c r="U38" s="8">
        <f t="shared" ref="U38" si="73">SUM(U39:U49)</f>
        <v>0</v>
      </c>
      <c r="V38" s="8">
        <f t="shared" ref="V38" si="74">SUM(V39:V49)</f>
        <v>0</v>
      </c>
      <c r="W38" s="8">
        <f t="shared" ref="W38" si="75">SUM(W39:W49)</f>
        <v>0</v>
      </c>
      <c r="X38" s="8">
        <f t="shared" ref="X38" si="76">SUM(X39:X49)</f>
        <v>0</v>
      </c>
      <c r="Y38" s="8">
        <f t="shared" ref="Y38" si="77">SUM(Y39:Y49)</f>
        <v>0</v>
      </c>
      <c r="Z38" s="8">
        <f t="shared" ref="Z38" si="78">SUM(Z39:Z49)</f>
        <v>0</v>
      </c>
      <c r="AA38" s="8">
        <f t="shared" ref="AA38" si="79">SUM(AA39:AA49)</f>
        <v>0</v>
      </c>
      <c r="AB38" s="8">
        <f t="shared" ref="AB38" si="80">SUM(AB39:AB49)</f>
        <v>0</v>
      </c>
      <c r="AC38" s="8">
        <f t="shared" ref="AC38" si="81">SUM(AC39:AC49)</f>
        <v>0</v>
      </c>
      <c r="AD38" s="8">
        <f t="shared" ref="AD38" si="82">SUM(AD39:AD49)</f>
        <v>0</v>
      </c>
      <c r="AE38" s="8">
        <f t="shared" ref="AE38" si="83">SUM(AE39:AE49)</f>
        <v>0</v>
      </c>
      <c r="AF38" s="8">
        <f t="shared" ref="AF38" si="84">SUM(AF39:AF49)</f>
        <v>0</v>
      </c>
      <c r="AG38" s="8">
        <f t="shared" ref="AG38" si="85">SUM(AG39:AG49)</f>
        <v>0</v>
      </c>
      <c r="AH38" s="8">
        <f t="shared" ref="AH38" si="86">SUM(AH39:AH49)</f>
        <v>16.274999999999999</v>
      </c>
      <c r="AI38" s="8">
        <f t="shared" ref="AI38" si="87">SUM(AI39:AI49)</f>
        <v>1.3</v>
      </c>
      <c r="AJ38" s="8">
        <f t="shared" ref="AJ38" si="88">SUM(AJ39:AJ49)</f>
        <v>0.78</v>
      </c>
      <c r="AK38" s="8">
        <f t="shared" ref="AK38" si="89">SUM(AK39:AK49)</f>
        <v>6.1000000000000005</v>
      </c>
      <c r="AL38" s="8">
        <f t="shared" ref="AL38" si="90">SUM(AL39:AL49)</f>
        <v>4.120000000000001</v>
      </c>
      <c r="AM38" s="561">
        <f t="shared" ref="AM38" si="91">SUM(AM39:AM49)</f>
        <v>0</v>
      </c>
      <c r="AN38" s="8">
        <v>0</v>
      </c>
      <c r="AO38" s="8">
        <f>SUM(AO39:AO49)</f>
        <v>16.274999999999999</v>
      </c>
      <c r="AP38" s="8">
        <f t="shared" ref="AP38" si="92">SUM(AP39:AP49)</f>
        <v>1.3</v>
      </c>
      <c r="AQ38" s="8">
        <f t="shared" ref="AQ38" si="93">SUM(AQ39:AQ49)</f>
        <v>0.78</v>
      </c>
      <c r="AR38" s="8">
        <f t="shared" ref="AR38" si="94">SUM(AR39:AR49)</f>
        <v>6.9</v>
      </c>
      <c r="AS38" s="8">
        <f t="shared" ref="AS38" si="95">SUM(AS39:AS49)</f>
        <v>4.120000000000001</v>
      </c>
      <c r="AT38" s="8">
        <f t="shared" ref="AT38" si="96">SUM(AT39:AT49)</f>
        <v>0</v>
      </c>
      <c r="AU38" s="8">
        <f t="shared" ref="AU38" si="97">SUM(AU39:AU49)</f>
        <v>0</v>
      </c>
      <c r="AV38" s="8">
        <f t="shared" ref="AV38" si="98">SUM(AV39:AV49)</f>
        <v>0</v>
      </c>
      <c r="AW38" s="8">
        <f t="shared" ref="AW38" si="99">SUM(AW39:AW49)</f>
        <v>0</v>
      </c>
      <c r="AX38" s="8">
        <f t="shared" ref="AX38" si="100">SUM(AX39:AX49)</f>
        <v>0</v>
      </c>
      <c r="AY38" s="8">
        <f t="shared" ref="AY38" si="101">SUM(AY39:AY49)</f>
        <v>0</v>
      </c>
      <c r="AZ38" s="8">
        <f t="shared" ref="AZ38" si="102">SUM(AZ39:AZ49)</f>
        <v>0</v>
      </c>
      <c r="BA38" s="8">
        <f t="shared" ref="BA38" si="103">SUM(BA39:BA49)</f>
        <v>0</v>
      </c>
      <c r="BB38" s="8">
        <f t="shared" ref="BB38" si="104">SUM(BB39:BB49)</f>
        <v>0</v>
      </c>
      <c r="BC38" s="8">
        <f t="shared" ref="BC38" si="105">SUM(BC39:BC49)</f>
        <v>0</v>
      </c>
      <c r="BD38" s="8">
        <f t="shared" ref="BD38" si="106">SUM(BD39:BD49)</f>
        <v>0</v>
      </c>
      <c r="BE38" s="8">
        <f t="shared" ref="BE38" si="107">SUM(BE39:BE49)</f>
        <v>0</v>
      </c>
      <c r="BF38" s="8">
        <f t="shared" ref="BF38" si="108">SUM(BF39:BF49)</f>
        <v>0</v>
      </c>
      <c r="BG38" s="8">
        <f t="shared" ref="BG38" si="109">SUM(BG39:BG49)</f>
        <v>0</v>
      </c>
      <c r="BH38" s="8">
        <f t="shared" ref="BH38" si="110">SUM(BH39:BH49)</f>
        <v>0</v>
      </c>
      <c r="BI38" s="8">
        <f t="shared" ref="BI38" si="111">SUM(BI39:BI49)</f>
        <v>0</v>
      </c>
      <c r="BJ38" s="8">
        <f t="shared" ref="BJ38" si="112">SUM(BJ39:BJ49)</f>
        <v>0</v>
      </c>
      <c r="BK38" s="8">
        <f t="shared" ref="BK38" si="113">SUM(BK39:BK49)</f>
        <v>0</v>
      </c>
      <c r="BL38" s="8">
        <f t="shared" ref="BL38" si="114">SUM(BL39:BL49)</f>
        <v>0</v>
      </c>
      <c r="BM38" s="8">
        <f t="shared" ref="BM38" si="115">SUM(BM39:BM49)</f>
        <v>0.8</v>
      </c>
      <c r="BN38" s="8">
        <f t="shared" ref="BN38" si="116">SUM(BN39:BN49)</f>
        <v>0</v>
      </c>
      <c r="BO38" s="8">
        <f t="shared" ref="BO38" si="117">SUM(BO39:BO49)</f>
        <v>0</v>
      </c>
      <c r="BP38" s="8">
        <f t="shared" ref="BP38" si="118">SUM(BP39:BP49)</f>
        <v>0</v>
      </c>
      <c r="BQ38" s="8">
        <f t="shared" ref="BQ38" si="119">SUM(BQ39:BQ49)</f>
        <v>0</v>
      </c>
      <c r="BR38" s="8">
        <f t="shared" ref="BR38" si="120">SUM(BR39:BR49)</f>
        <v>0</v>
      </c>
      <c r="BS38" s="8">
        <f t="shared" ref="BS38" si="121">SUM(BS39:BS49)</f>
        <v>0</v>
      </c>
      <c r="BT38" s="8">
        <f t="shared" ref="BT38" si="122">SUM(BT39:BT49)</f>
        <v>0.8</v>
      </c>
      <c r="BU38" s="8">
        <f t="shared" ref="BU38" si="123">SUM(BU39:BU49)</f>
        <v>0</v>
      </c>
      <c r="BV38" s="8">
        <f t="shared" ref="BV38" si="124">SUM(BV39:BV49)</f>
        <v>0</v>
      </c>
      <c r="BW38" s="466">
        <v>0</v>
      </c>
      <c r="BX38" s="21">
        <v>0</v>
      </c>
      <c r="BY38" s="21">
        <f t="shared" si="2"/>
        <v>0</v>
      </c>
      <c r="BZ38" s="155">
        <f t="shared" si="3"/>
        <v>0</v>
      </c>
      <c r="CA38" s="155" t="s">
        <v>176</v>
      </c>
    </row>
    <row r="39" spans="1:79" s="583" customFormat="1" ht="60" customHeight="1">
      <c r="A39" s="584" t="s">
        <v>64</v>
      </c>
      <c r="B39" s="585" t="s">
        <v>65</v>
      </c>
      <c r="C39" s="578" t="s">
        <v>66</v>
      </c>
      <c r="D39" s="595">
        <v>0</v>
      </c>
      <c r="E39" s="600">
        <v>0</v>
      </c>
      <c r="F39" s="595">
        <v>0</v>
      </c>
      <c r="G39" s="600">
        <v>0</v>
      </c>
      <c r="H39" s="600">
        <v>0</v>
      </c>
      <c r="I39" s="600">
        <v>0</v>
      </c>
      <c r="J39" s="600">
        <v>0</v>
      </c>
      <c r="K39" s="600">
        <v>0</v>
      </c>
      <c r="L39" s="648">
        <v>0</v>
      </c>
      <c r="M39" s="600">
        <v>0</v>
      </c>
      <c r="N39" s="600">
        <v>0</v>
      </c>
      <c r="O39" s="600">
        <v>0</v>
      </c>
      <c r="P39" s="600">
        <v>0</v>
      </c>
      <c r="Q39" s="600">
        <v>0</v>
      </c>
      <c r="R39" s="600">
        <v>0</v>
      </c>
      <c r="S39" s="600">
        <v>0</v>
      </c>
      <c r="T39" s="600">
        <v>0</v>
      </c>
      <c r="U39" s="600">
        <v>0</v>
      </c>
      <c r="V39" s="600">
        <v>0</v>
      </c>
      <c r="W39" s="600">
        <v>0</v>
      </c>
      <c r="X39" s="600">
        <v>0</v>
      </c>
      <c r="Y39" s="600">
        <v>0</v>
      </c>
      <c r="Z39" s="600">
        <v>0</v>
      </c>
      <c r="AA39" s="600">
        <v>0</v>
      </c>
      <c r="AB39" s="600">
        <v>0</v>
      </c>
      <c r="AC39" s="600">
        <v>0</v>
      </c>
      <c r="AD39" s="600">
        <v>0</v>
      </c>
      <c r="AE39" s="600">
        <v>0</v>
      </c>
      <c r="AF39" s="649">
        <v>0</v>
      </c>
      <c r="AG39" s="650">
        <v>0</v>
      </c>
      <c r="AH39" s="595">
        <v>0</v>
      </c>
      <c r="AI39" s="600">
        <v>0</v>
      </c>
      <c r="AJ39" s="600">
        <v>0</v>
      </c>
      <c r="AK39" s="600">
        <v>0</v>
      </c>
      <c r="AL39" s="600">
        <v>0</v>
      </c>
      <c r="AM39" s="649">
        <v>0</v>
      </c>
      <c r="AN39" s="579">
        <v>0</v>
      </c>
      <c r="AO39" s="579">
        <v>0</v>
      </c>
      <c r="AP39" s="600">
        <v>0</v>
      </c>
      <c r="AQ39" s="600">
        <v>0</v>
      </c>
      <c r="AR39" s="600">
        <v>0</v>
      </c>
      <c r="AS39" s="600">
        <v>0</v>
      </c>
      <c r="AT39" s="600">
        <v>0</v>
      </c>
      <c r="AU39" s="600">
        <v>0</v>
      </c>
      <c r="AV39" s="600">
        <v>0</v>
      </c>
      <c r="AW39" s="600">
        <v>0</v>
      </c>
      <c r="AX39" s="600">
        <v>0</v>
      </c>
      <c r="AY39" s="600">
        <v>0</v>
      </c>
      <c r="AZ39" s="600">
        <v>0</v>
      </c>
      <c r="BA39" s="600">
        <v>0</v>
      </c>
      <c r="BB39" s="600">
        <v>0</v>
      </c>
      <c r="BC39" s="600">
        <v>0</v>
      </c>
      <c r="BD39" s="600">
        <v>0</v>
      </c>
      <c r="BE39" s="600">
        <v>0</v>
      </c>
      <c r="BF39" s="600">
        <v>0</v>
      </c>
      <c r="BG39" s="600">
        <v>0</v>
      </c>
      <c r="BH39" s="600">
        <v>0</v>
      </c>
      <c r="BI39" s="600">
        <v>0</v>
      </c>
      <c r="BJ39" s="579">
        <v>0</v>
      </c>
      <c r="BK39" s="600">
        <v>0</v>
      </c>
      <c r="BL39" s="600">
        <v>0</v>
      </c>
      <c r="BM39" s="600">
        <v>0</v>
      </c>
      <c r="BN39" s="600">
        <v>0</v>
      </c>
      <c r="BO39" s="600">
        <v>0</v>
      </c>
      <c r="BP39" s="600">
        <v>0</v>
      </c>
      <c r="BQ39" s="600">
        <v>0</v>
      </c>
      <c r="BR39" s="600">
        <v>0</v>
      </c>
      <c r="BS39" s="600">
        <v>0</v>
      </c>
      <c r="BT39" s="600">
        <v>0</v>
      </c>
      <c r="BU39" s="600">
        <v>0</v>
      </c>
      <c r="BV39" s="600">
        <v>0</v>
      </c>
      <c r="BW39" s="648">
        <v>0</v>
      </c>
      <c r="BX39" s="600">
        <v>0</v>
      </c>
      <c r="BY39" s="600">
        <f t="shared" si="2"/>
        <v>0</v>
      </c>
      <c r="BZ39" s="601" t="s">
        <v>176</v>
      </c>
      <c r="CA39" s="601" t="s">
        <v>176</v>
      </c>
    </row>
    <row r="40" spans="1:79" s="583" customFormat="1" ht="52.5" customHeight="1">
      <c r="A40" s="584" t="s">
        <v>67</v>
      </c>
      <c r="B40" s="585" t="s">
        <v>68</v>
      </c>
      <c r="C40" s="578" t="s">
        <v>69</v>
      </c>
      <c r="D40" s="595">
        <v>9.3330000000000002</v>
      </c>
      <c r="E40" s="600">
        <v>0</v>
      </c>
      <c r="F40" s="595">
        <v>9.3330000000000002</v>
      </c>
      <c r="G40" s="600">
        <v>0.25</v>
      </c>
      <c r="H40" s="600">
        <v>0.15</v>
      </c>
      <c r="I40" s="600">
        <v>1.2</v>
      </c>
      <c r="J40" s="600">
        <v>0.2</v>
      </c>
      <c r="K40" s="600">
        <v>0</v>
      </c>
      <c r="L40" s="648">
        <v>0</v>
      </c>
      <c r="M40" s="600">
        <v>0</v>
      </c>
      <c r="N40" s="600">
        <v>0</v>
      </c>
      <c r="O40" s="600">
        <v>0</v>
      </c>
      <c r="P40" s="600">
        <v>0</v>
      </c>
      <c r="Q40" s="600">
        <v>0</v>
      </c>
      <c r="R40" s="600">
        <v>0</v>
      </c>
      <c r="S40" s="600">
        <v>0</v>
      </c>
      <c r="T40" s="600">
        <v>0</v>
      </c>
      <c r="U40" s="600">
        <v>0</v>
      </c>
      <c r="V40" s="600">
        <v>0</v>
      </c>
      <c r="W40" s="600">
        <v>0</v>
      </c>
      <c r="X40" s="600">
        <v>0</v>
      </c>
      <c r="Y40" s="600">
        <v>0</v>
      </c>
      <c r="Z40" s="600">
        <v>0</v>
      </c>
      <c r="AA40" s="600">
        <v>0</v>
      </c>
      <c r="AB40" s="600">
        <v>0</v>
      </c>
      <c r="AC40" s="600">
        <v>0</v>
      </c>
      <c r="AD40" s="600">
        <v>0</v>
      </c>
      <c r="AE40" s="600">
        <v>0</v>
      </c>
      <c r="AF40" s="649">
        <v>0</v>
      </c>
      <c r="AG40" s="650">
        <v>0</v>
      </c>
      <c r="AH40" s="595">
        <v>9.3330000000000002</v>
      </c>
      <c r="AI40" s="600">
        <v>0.25</v>
      </c>
      <c r="AJ40" s="600">
        <v>0.15</v>
      </c>
      <c r="AK40" s="600">
        <v>1.2</v>
      </c>
      <c r="AL40" s="600">
        <v>0.2</v>
      </c>
      <c r="AM40" s="649">
        <v>0</v>
      </c>
      <c r="AN40" s="579">
        <v>0</v>
      </c>
      <c r="AO40" s="595">
        <v>9.3330000000000002</v>
      </c>
      <c r="AP40" s="600">
        <v>0.25</v>
      </c>
      <c r="AQ40" s="600">
        <v>0.15</v>
      </c>
      <c r="AR40" s="600">
        <v>1.2</v>
      </c>
      <c r="AS40" s="600">
        <v>0.2</v>
      </c>
      <c r="AT40" s="649">
        <v>0</v>
      </c>
      <c r="AU40" s="600">
        <v>0</v>
      </c>
      <c r="AV40" s="600">
        <v>0</v>
      </c>
      <c r="AW40" s="600">
        <v>0</v>
      </c>
      <c r="AX40" s="600">
        <v>0</v>
      </c>
      <c r="AY40" s="600">
        <v>0</v>
      </c>
      <c r="AZ40" s="600">
        <v>0</v>
      </c>
      <c r="BA40" s="600">
        <v>0</v>
      </c>
      <c r="BB40" s="600">
        <v>0</v>
      </c>
      <c r="BC40" s="600">
        <v>0</v>
      </c>
      <c r="BD40" s="600">
        <v>0</v>
      </c>
      <c r="BE40" s="600">
        <v>0</v>
      </c>
      <c r="BF40" s="600">
        <v>0</v>
      </c>
      <c r="BG40" s="600">
        <v>0</v>
      </c>
      <c r="BH40" s="600">
        <v>0</v>
      </c>
      <c r="BI40" s="600">
        <v>0</v>
      </c>
      <c r="BJ40" s="579">
        <v>0</v>
      </c>
      <c r="BK40" s="600">
        <v>0</v>
      </c>
      <c r="BL40" s="600">
        <v>0</v>
      </c>
      <c r="BM40" s="600">
        <v>0</v>
      </c>
      <c r="BN40" s="600">
        <v>0</v>
      </c>
      <c r="BO40" s="600">
        <v>0</v>
      </c>
      <c r="BP40" s="600">
        <v>0</v>
      </c>
      <c r="BQ40" s="600">
        <v>0</v>
      </c>
      <c r="BR40" s="600">
        <v>0</v>
      </c>
      <c r="BS40" s="600">
        <v>0</v>
      </c>
      <c r="BT40" s="600">
        <v>0</v>
      </c>
      <c r="BU40" s="600">
        <v>0</v>
      </c>
      <c r="BV40" s="600">
        <v>0</v>
      </c>
      <c r="BW40" s="648">
        <v>0</v>
      </c>
      <c r="BX40" s="600">
        <v>0</v>
      </c>
      <c r="BY40" s="600">
        <f t="shared" si="2"/>
        <v>0</v>
      </c>
      <c r="BZ40" s="601" t="s">
        <v>176</v>
      </c>
      <c r="CA40" s="601" t="s">
        <v>176</v>
      </c>
    </row>
    <row r="41" spans="1:79" s="583" customFormat="1" ht="60" customHeight="1">
      <c r="A41" s="584" t="s">
        <v>70</v>
      </c>
      <c r="B41" s="585" t="s">
        <v>71</v>
      </c>
      <c r="C41" s="578" t="s">
        <v>72</v>
      </c>
      <c r="D41" s="605">
        <v>0</v>
      </c>
      <c r="E41" s="600">
        <v>0</v>
      </c>
      <c r="F41" s="605">
        <v>0</v>
      </c>
      <c r="G41" s="601">
        <v>0</v>
      </c>
      <c r="H41" s="601">
        <v>0</v>
      </c>
      <c r="I41" s="601">
        <v>0</v>
      </c>
      <c r="J41" s="601">
        <v>0</v>
      </c>
      <c r="K41" s="601">
        <v>0</v>
      </c>
      <c r="L41" s="648">
        <v>0</v>
      </c>
      <c r="M41" s="600">
        <v>0</v>
      </c>
      <c r="N41" s="600">
        <v>0</v>
      </c>
      <c r="O41" s="600">
        <v>0</v>
      </c>
      <c r="P41" s="600">
        <v>0</v>
      </c>
      <c r="Q41" s="600">
        <v>0</v>
      </c>
      <c r="R41" s="600">
        <v>0</v>
      </c>
      <c r="S41" s="600">
        <v>0</v>
      </c>
      <c r="T41" s="600">
        <v>0</v>
      </c>
      <c r="U41" s="600">
        <v>0</v>
      </c>
      <c r="V41" s="600">
        <v>0</v>
      </c>
      <c r="W41" s="600">
        <v>0</v>
      </c>
      <c r="X41" s="600">
        <v>0</v>
      </c>
      <c r="Y41" s="600">
        <v>0</v>
      </c>
      <c r="Z41" s="600">
        <v>0</v>
      </c>
      <c r="AA41" s="600">
        <v>0</v>
      </c>
      <c r="AB41" s="600">
        <v>0</v>
      </c>
      <c r="AC41" s="600">
        <v>0</v>
      </c>
      <c r="AD41" s="600">
        <v>0</v>
      </c>
      <c r="AE41" s="600">
        <v>0</v>
      </c>
      <c r="AF41" s="649">
        <v>0</v>
      </c>
      <c r="AG41" s="650">
        <v>0</v>
      </c>
      <c r="AH41" s="595">
        <v>0</v>
      </c>
      <c r="AI41" s="601">
        <v>0</v>
      </c>
      <c r="AJ41" s="601">
        <v>0</v>
      </c>
      <c r="AK41" s="601">
        <v>0</v>
      </c>
      <c r="AL41" s="601">
        <v>0</v>
      </c>
      <c r="AM41" s="656">
        <v>0</v>
      </c>
      <c r="AN41" s="640">
        <v>0</v>
      </c>
      <c r="AO41" s="640">
        <v>0</v>
      </c>
      <c r="AP41" s="601">
        <v>0</v>
      </c>
      <c r="AQ41" s="601">
        <v>0</v>
      </c>
      <c r="AR41" s="601">
        <v>0</v>
      </c>
      <c r="AS41" s="601">
        <v>0</v>
      </c>
      <c r="AT41" s="600">
        <v>0</v>
      </c>
      <c r="AU41" s="600">
        <v>0</v>
      </c>
      <c r="AV41" s="600">
        <v>0</v>
      </c>
      <c r="AW41" s="600">
        <v>0</v>
      </c>
      <c r="AX41" s="600">
        <v>0</v>
      </c>
      <c r="AY41" s="600">
        <v>0</v>
      </c>
      <c r="AZ41" s="600">
        <v>0</v>
      </c>
      <c r="BA41" s="600">
        <v>0</v>
      </c>
      <c r="BB41" s="600">
        <v>0</v>
      </c>
      <c r="BC41" s="600">
        <v>0</v>
      </c>
      <c r="BD41" s="600">
        <v>0</v>
      </c>
      <c r="BE41" s="600">
        <v>0</v>
      </c>
      <c r="BF41" s="600">
        <v>0</v>
      </c>
      <c r="BG41" s="600">
        <v>0</v>
      </c>
      <c r="BH41" s="600">
        <v>0</v>
      </c>
      <c r="BI41" s="600">
        <v>0</v>
      </c>
      <c r="BJ41" s="579">
        <v>0</v>
      </c>
      <c r="BK41" s="601">
        <v>0</v>
      </c>
      <c r="BL41" s="601">
        <v>0</v>
      </c>
      <c r="BM41" s="601">
        <v>0</v>
      </c>
      <c r="BN41" s="601">
        <v>0</v>
      </c>
      <c r="BO41" s="601">
        <v>0</v>
      </c>
      <c r="BP41" s="600">
        <v>0</v>
      </c>
      <c r="BQ41" s="600">
        <f>'3 ОС'!M41-'13квОС'!AV41-'13квОС'!BC41-'13квОС'!BJ41</f>
        <v>0</v>
      </c>
      <c r="BR41" s="601">
        <v>0</v>
      </c>
      <c r="BS41" s="601">
        <v>0</v>
      </c>
      <c r="BT41" s="601">
        <v>0</v>
      </c>
      <c r="BU41" s="601">
        <v>0</v>
      </c>
      <c r="BV41" s="601">
        <v>0</v>
      </c>
      <c r="BW41" s="648">
        <v>0</v>
      </c>
      <c r="BX41" s="600">
        <v>0</v>
      </c>
      <c r="BY41" s="600">
        <f t="shared" si="2"/>
        <v>0</v>
      </c>
      <c r="BZ41" s="601" t="e">
        <f t="shared" si="3"/>
        <v>#DIV/0!</v>
      </c>
      <c r="CA41" s="601" t="s">
        <v>176</v>
      </c>
    </row>
    <row r="42" spans="1:79" s="583" customFormat="1" ht="57.75" customHeight="1">
      <c r="A42" s="584" t="s">
        <v>73</v>
      </c>
      <c r="B42" s="585" t="s">
        <v>74</v>
      </c>
      <c r="C42" s="578" t="s">
        <v>75</v>
      </c>
      <c r="D42" s="595">
        <v>0</v>
      </c>
      <c r="E42" s="600">
        <v>0</v>
      </c>
      <c r="F42" s="595">
        <v>0</v>
      </c>
      <c r="G42" s="600">
        <v>0</v>
      </c>
      <c r="H42" s="600">
        <v>0</v>
      </c>
      <c r="I42" s="600">
        <v>0</v>
      </c>
      <c r="J42" s="600">
        <v>0</v>
      </c>
      <c r="K42" s="600">
        <v>0</v>
      </c>
      <c r="L42" s="648">
        <v>0</v>
      </c>
      <c r="M42" s="600">
        <v>0</v>
      </c>
      <c r="N42" s="600">
        <v>0</v>
      </c>
      <c r="O42" s="600">
        <v>0</v>
      </c>
      <c r="P42" s="600">
        <v>0</v>
      </c>
      <c r="Q42" s="600">
        <v>0</v>
      </c>
      <c r="R42" s="600">
        <v>0</v>
      </c>
      <c r="S42" s="600">
        <v>0</v>
      </c>
      <c r="T42" s="600">
        <v>0</v>
      </c>
      <c r="U42" s="600">
        <v>0</v>
      </c>
      <c r="V42" s="600">
        <v>0</v>
      </c>
      <c r="W42" s="600">
        <v>0</v>
      </c>
      <c r="X42" s="600">
        <v>0</v>
      </c>
      <c r="Y42" s="600">
        <v>0</v>
      </c>
      <c r="Z42" s="600">
        <v>0</v>
      </c>
      <c r="AA42" s="600">
        <v>0</v>
      </c>
      <c r="AB42" s="600">
        <v>0</v>
      </c>
      <c r="AC42" s="600">
        <v>0</v>
      </c>
      <c r="AD42" s="600">
        <v>0</v>
      </c>
      <c r="AE42" s="600">
        <v>0</v>
      </c>
      <c r="AF42" s="649">
        <v>0</v>
      </c>
      <c r="AG42" s="650">
        <v>0</v>
      </c>
      <c r="AH42" s="595">
        <v>0</v>
      </c>
      <c r="AI42" s="600">
        <v>0</v>
      </c>
      <c r="AJ42" s="600">
        <v>0</v>
      </c>
      <c r="AK42" s="600">
        <v>0</v>
      </c>
      <c r="AL42" s="600">
        <v>0</v>
      </c>
      <c r="AM42" s="649">
        <v>0</v>
      </c>
      <c r="AN42" s="579">
        <v>0</v>
      </c>
      <c r="AO42" s="579">
        <v>0</v>
      </c>
      <c r="AP42" s="600">
        <v>0</v>
      </c>
      <c r="AQ42" s="600">
        <v>0</v>
      </c>
      <c r="AR42" s="600">
        <v>0</v>
      </c>
      <c r="AS42" s="600">
        <v>0</v>
      </c>
      <c r="AT42" s="600">
        <v>0</v>
      </c>
      <c r="AU42" s="600">
        <v>0</v>
      </c>
      <c r="AV42" s="600">
        <v>0</v>
      </c>
      <c r="AW42" s="600">
        <v>0</v>
      </c>
      <c r="AX42" s="600">
        <v>0</v>
      </c>
      <c r="AY42" s="600">
        <v>0</v>
      </c>
      <c r="AZ42" s="600">
        <v>0</v>
      </c>
      <c r="BA42" s="600">
        <v>0</v>
      </c>
      <c r="BB42" s="600">
        <v>0</v>
      </c>
      <c r="BC42" s="600">
        <v>0</v>
      </c>
      <c r="BD42" s="600">
        <v>0</v>
      </c>
      <c r="BE42" s="600">
        <v>0</v>
      </c>
      <c r="BF42" s="600">
        <v>0</v>
      </c>
      <c r="BG42" s="600">
        <v>0</v>
      </c>
      <c r="BH42" s="600">
        <v>0</v>
      </c>
      <c r="BI42" s="600">
        <v>0</v>
      </c>
      <c r="BJ42" s="579">
        <v>0</v>
      </c>
      <c r="BK42" s="600">
        <v>0</v>
      </c>
      <c r="BL42" s="600">
        <v>0</v>
      </c>
      <c r="BM42" s="600">
        <v>0</v>
      </c>
      <c r="BN42" s="600">
        <v>0</v>
      </c>
      <c r="BO42" s="600">
        <v>0</v>
      </c>
      <c r="BP42" s="600">
        <v>0</v>
      </c>
      <c r="BQ42" s="600">
        <v>0</v>
      </c>
      <c r="BR42" s="600">
        <v>0</v>
      </c>
      <c r="BS42" s="600">
        <v>0</v>
      </c>
      <c r="BT42" s="600">
        <v>0</v>
      </c>
      <c r="BU42" s="600">
        <v>0</v>
      </c>
      <c r="BV42" s="600">
        <v>0</v>
      </c>
      <c r="BW42" s="648">
        <v>0</v>
      </c>
      <c r="BX42" s="600">
        <v>0</v>
      </c>
      <c r="BY42" s="600">
        <f t="shared" si="2"/>
        <v>0</v>
      </c>
      <c r="BZ42" s="601" t="s">
        <v>176</v>
      </c>
      <c r="CA42" s="601" t="s">
        <v>176</v>
      </c>
    </row>
    <row r="43" spans="1:79" s="583" customFormat="1" ht="57.75" customHeight="1">
      <c r="A43" s="584" t="s">
        <v>76</v>
      </c>
      <c r="B43" s="585" t="s">
        <v>77</v>
      </c>
      <c r="C43" s="578" t="s">
        <v>78</v>
      </c>
      <c r="D43" s="605">
        <v>0</v>
      </c>
      <c r="E43" s="600">
        <v>0</v>
      </c>
      <c r="F43" s="605">
        <v>0</v>
      </c>
      <c r="G43" s="601">
        <v>0</v>
      </c>
      <c r="H43" s="601">
        <v>0</v>
      </c>
      <c r="I43" s="601">
        <v>0</v>
      </c>
      <c r="J43" s="601">
        <v>0</v>
      </c>
      <c r="K43" s="601">
        <v>0</v>
      </c>
      <c r="L43" s="648">
        <v>0</v>
      </c>
      <c r="M43" s="600">
        <v>0</v>
      </c>
      <c r="N43" s="600">
        <v>0</v>
      </c>
      <c r="O43" s="600">
        <v>0</v>
      </c>
      <c r="P43" s="600">
        <v>0</v>
      </c>
      <c r="Q43" s="600">
        <v>0</v>
      </c>
      <c r="R43" s="600">
        <v>0</v>
      </c>
      <c r="S43" s="600">
        <v>0</v>
      </c>
      <c r="T43" s="600">
        <v>0</v>
      </c>
      <c r="U43" s="600">
        <v>0</v>
      </c>
      <c r="V43" s="600">
        <v>0</v>
      </c>
      <c r="W43" s="600">
        <v>0</v>
      </c>
      <c r="X43" s="600">
        <v>0</v>
      </c>
      <c r="Y43" s="600">
        <v>0</v>
      </c>
      <c r="Z43" s="600">
        <v>0</v>
      </c>
      <c r="AA43" s="600">
        <v>0</v>
      </c>
      <c r="AB43" s="600">
        <v>0</v>
      </c>
      <c r="AC43" s="600">
        <v>0</v>
      </c>
      <c r="AD43" s="600">
        <v>0</v>
      </c>
      <c r="AE43" s="600">
        <v>0</v>
      </c>
      <c r="AF43" s="649">
        <v>0</v>
      </c>
      <c r="AG43" s="650">
        <v>0</v>
      </c>
      <c r="AH43" s="595">
        <v>0</v>
      </c>
      <c r="AI43" s="601">
        <v>0</v>
      </c>
      <c r="AJ43" s="601">
        <v>0</v>
      </c>
      <c r="AK43" s="601">
        <v>0</v>
      </c>
      <c r="AL43" s="601">
        <v>0</v>
      </c>
      <c r="AM43" s="656">
        <v>0</v>
      </c>
      <c r="AN43" s="640">
        <v>0</v>
      </c>
      <c r="AO43" s="640">
        <v>0</v>
      </c>
      <c r="AP43" s="601">
        <v>0</v>
      </c>
      <c r="AQ43" s="601">
        <v>0</v>
      </c>
      <c r="AR43" s="601">
        <v>0</v>
      </c>
      <c r="AS43" s="601">
        <v>0</v>
      </c>
      <c r="AT43" s="601">
        <v>0</v>
      </c>
      <c r="AU43" s="600">
        <v>0</v>
      </c>
      <c r="AV43" s="600">
        <v>0</v>
      </c>
      <c r="AW43" s="600">
        <v>0</v>
      </c>
      <c r="AX43" s="600">
        <v>0</v>
      </c>
      <c r="AY43" s="600">
        <v>0</v>
      </c>
      <c r="AZ43" s="600">
        <v>0</v>
      </c>
      <c r="BA43" s="600">
        <v>0</v>
      </c>
      <c r="BB43" s="600">
        <v>0</v>
      </c>
      <c r="BC43" s="600">
        <v>0</v>
      </c>
      <c r="BD43" s="600">
        <v>0</v>
      </c>
      <c r="BE43" s="600">
        <v>0</v>
      </c>
      <c r="BF43" s="600">
        <v>0</v>
      </c>
      <c r="BG43" s="600">
        <v>0</v>
      </c>
      <c r="BH43" s="600">
        <v>0</v>
      </c>
      <c r="BI43" s="600">
        <v>0</v>
      </c>
      <c r="BJ43" s="579">
        <v>0</v>
      </c>
      <c r="BK43" s="601">
        <v>0</v>
      </c>
      <c r="BL43" s="601">
        <v>0</v>
      </c>
      <c r="BM43" s="601">
        <v>0</v>
      </c>
      <c r="BN43" s="601">
        <v>0</v>
      </c>
      <c r="BO43" s="601">
        <v>0</v>
      </c>
      <c r="BP43" s="600">
        <v>0</v>
      </c>
      <c r="BQ43" s="600">
        <f>'3 ОС'!M43-'13квОС'!AV43-'13квОС'!BC43-'13квОС'!BJ43</f>
        <v>0</v>
      </c>
      <c r="BR43" s="601">
        <v>0</v>
      </c>
      <c r="BS43" s="601">
        <v>0</v>
      </c>
      <c r="BT43" s="601">
        <v>0</v>
      </c>
      <c r="BU43" s="601">
        <v>0</v>
      </c>
      <c r="BV43" s="601">
        <v>0</v>
      </c>
      <c r="BW43" s="648">
        <v>0</v>
      </c>
      <c r="BX43" s="600">
        <v>0</v>
      </c>
      <c r="BY43" s="600">
        <f t="shared" si="2"/>
        <v>0</v>
      </c>
      <c r="BZ43" s="601" t="e">
        <f t="shared" si="3"/>
        <v>#DIV/0!</v>
      </c>
      <c r="CA43" s="601" t="s">
        <v>176</v>
      </c>
    </row>
    <row r="44" spans="1:79" s="583" customFormat="1" ht="43.5" customHeight="1">
      <c r="A44" s="584" t="s">
        <v>79</v>
      </c>
      <c r="B44" s="585" t="s">
        <v>80</v>
      </c>
      <c r="C44" s="578" t="s">
        <v>81</v>
      </c>
      <c r="D44" s="595">
        <v>0</v>
      </c>
      <c r="E44" s="600">
        <v>0</v>
      </c>
      <c r="F44" s="595">
        <v>0</v>
      </c>
      <c r="G44" s="600">
        <v>0</v>
      </c>
      <c r="H44" s="600">
        <v>0</v>
      </c>
      <c r="I44" s="600">
        <v>0</v>
      </c>
      <c r="J44" s="600">
        <v>0</v>
      </c>
      <c r="K44" s="600">
        <v>0</v>
      </c>
      <c r="L44" s="648">
        <v>0</v>
      </c>
      <c r="M44" s="600">
        <v>0</v>
      </c>
      <c r="N44" s="600">
        <v>0</v>
      </c>
      <c r="O44" s="600">
        <v>0</v>
      </c>
      <c r="P44" s="600">
        <v>0</v>
      </c>
      <c r="Q44" s="600">
        <v>0</v>
      </c>
      <c r="R44" s="600">
        <v>0</v>
      </c>
      <c r="S44" s="600">
        <v>0</v>
      </c>
      <c r="T44" s="600">
        <v>0</v>
      </c>
      <c r="U44" s="600">
        <v>0</v>
      </c>
      <c r="V44" s="600">
        <v>0</v>
      </c>
      <c r="W44" s="600">
        <v>0</v>
      </c>
      <c r="X44" s="600">
        <v>0</v>
      </c>
      <c r="Y44" s="600">
        <v>0</v>
      </c>
      <c r="Z44" s="600">
        <v>0</v>
      </c>
      <c r="AA44" s="600">
        <v>0</v>
      </c>
      <c r="AB44" s="600">
        <v>0</v>
      </c>
      <c r="AC44" s="600">
        <v>0</v>
      </c>
      <c r="AD44" s="600">
        <v>0</v>
      </c>
      <c r="AE44" s="600">
        <v>0</v>
      </c>
      <c r="AF44" s="649">
        <v>0</v>
      </c>
      <c r="AG44" s="650">
        <v>0</v>
      </c>
      <c r="AH44" s="595">
        <v>0</v>
      </c>
      <c r="AI44" s="600">
        <v>0</v>
      </c>
      <c r="AJ44" s="600">
        <v>0</v>
      </c>
      <c r="AK44" s="600">
        <v>0</v>
      </c>
      <c r="AL44" s="600">
        <v>0</v>
      </c>
      <c r="AM44" s="649">
        <v>0</v>
      </c>
      <c r="AN44" s="579">
        <v>0</v>
      </c>
      <c r="AO44" s="579">
        <v>0</v>
      </c>
      <c r="AP44" s="600">
        <v>0</v>
      </c>
      <c r="AQ44" s="600">
        <v>0</v>
      </c>
      <c r="AR44" s="600">
        <v>0</v>
      </c>
      <c r="AS44" s="600">
        <v>0</v>
      </c>
      <c r="AT44" s="600">
        <v>0</v>
      </c>
      <c r="AU44" s="600">
        <v>0</v>
      </c>
      <c r="AV44" s="600">
        <v>0</v>
      </c>
      <c r="AW44" s="600">
        <v>0</v>
      </c>
      <c r="AX44" s="600">
        <v>0</v>
      </c>
      <c r="AY44" s="600">
        <v>0</v>
      </c>
      <c r="AZ44" s="600">
        <v>0</v>
      </c>
      <c r="BA44" s="600">
        <v>0</v>
      </c>
      <c r="BB44" s="600">
        <v>0</v>
      </c>
      <c r="BC44" s="600">
        <v>0</v>
      </c>
      <c r="BD44" s="600">
        <v>0</v>
      </c>
      <c r="BE44" s="600">
        <v>0</v>
      </c>
      <c r="BF44" s="600">
        <v>0</v>
      </c>
      <c r="BG44" s="600">
        <v>0</v>
      </c>
      <c r="BH44" s="600">
        <v>0</v>
      </c>
      <c r="BI44" s="600">
        <v>0</v>
      </c>
      <c r="BJ44" s="579">
        <v>0</v>
      </c>
      <c r="BK44" s="600">
        <v>0</v>
      </c>
      <c r="BL44" s="600">
        <v>0</v>
      </c>
      <c r="BM44" s="600">
        <v>0</v>
      </c>
      <c r="BN44" s="600">
        <v>0</v>
      </c>
      <c r="BO44" s="600">
        <v>0</v>
      </c>
      <c r="BP44" s="600">
        <v>0</v>
      </c>
      <c r="BQ44" s="600">
        <v>0</v>
      </c>
      <c r="BR44" s="600">
        <v>0</v>
      </c>
      <c r="BS44" s="600">
        <v>0</v>
      </c>
      <c r="BT44" s="600">
        <v>0</v>
      </c>
      <c r="BU44" s="600">
        <v>0</v>
      </c>
      <c r="BV44" s="600">
        <v>0</v>
      </c>
      <c r="BW44" s="648">
        <v>0</v>
      </c>
      <c r="BX44" s="600">
        <v>0</v>
      </c>
      <c r="BY44" s="600">
        <f t="shared" si="2"/>
        <v>0</v>
      </c>
      <c r="BZ44" s="601" t="s">
        <v>176</v>
      </c>
      <c r="CA44" s="601" t="s">
        <v>176</v>
      </c>
    </row>
    <row r="45" spans="1:79" s="729" customFormat="1" ht="57.75" customHeight="1">
      <c r="A45" s="733" t="s">
        <v>82</v>
      </c>
      <c r="B45" s="746" t="s">
        <v>83</v>
      </c>
      <c r="C45" s="734" t="s">
        <v>84</v>
      </c>
      <c r="D45" s="735">
        <v>6.35</v>
      </c>
      <c r="E45" s="748">
        <v>0</v>
      </c>
      <c r="F45" s="735">
        <v>6.35</v>
      </c>
      <c r="G45" s="748">
        <v>0.8</v>
      </c>
      <c r="H45" s="748">
        <f>G45*0.6</f>
        <v>0.48</v>
      </c>
      <c r="I45" s="748">
        <v>3.7</v>
      </c>
      <c r="J45" s="748">
        <f>I45*0.8</f>
        <v>2.9600000000000004</v>
      </c>
      <c r="K45" s="748">
        <v>0</v>
      </c>
      <c r="L45" s="749">
        <v>0</v>
      </c>
      <c r="M45" s="748">
        <v>0</v>
      </c>
      <c r="N45" s="748">
        <v>0</v>
      </c>
      <c r="O45" s="748">
        <v>0</v>
      </c>
      <c r="P45" s="748">
        <v>0</v>
      </c>
      <c r="Q45" s="748">
        <v>0</v>
      </c>
      <c r="R45" s="748">
        <v>0</v>
      </c>
      <c r="S45" s="748">
        <v>0</v>
      </c>
      <c r="T45" s="748">
        <v>0</v>
      </c>
      <c r="U45" s="748">
        <v>0</v>
      </c>
      <c r="V45" s="748">
        <v>0</v>
      </c>
      <c r="W45" s="748">
        <v>0</v>
      </c>
      <c r="X45" s="748">
        <v>0</v>
      </c>
      <c r="Y45" s="748">
        <v>0</v>
      </c>
      <c r="Z45" s="748">
        <v>0</v>
      </c>
      <c r="AA45" s="748">
        <v>0</v>
      </c>
      <c r="AB45" s="748">
        <v>0</v>
      </c>
      <c r="AC45" s="748">
        <v>0</v>
      </c>
      <c r="AD45" s="748">
        <v>0</v>
      </c>
      <c r="AE45" s="748">
        <v>0</v>
      </c>
      <c r="AF45" s="750">
        <v>0</v>
      </c>
      <c r="AG45" s="751">
        <v>0</v>
      </c>
      <c r="AH45" s="735">
        <v>6.35</v>
      </c>
      <c r="AI45" s="748">
        <v>0.8</v>
      </c>
      <c r="AJ45" s="748">
        <f>AI45*0.6</f>
        <v>0.48</v>
      </c>
      <c r="AK45" s="748">
        <v>3.7</v>
      </c>
      <c r="AL45" s="748">
        <f>AK45*0.8</f>
        <v>2.9600000000000004</v>
      </c>
      <c r="AM45" s="750">
        <v>0</v>
      </c>
      <c r="AN45" s="736">
        <v>0</v>
      </c>
      <c r="AO45" s="736">
        <v>6.35</v>
      </c>
      <c r="AP45" s="748">
        <v>0.8</v>
      </c>
      <c r="AQ45" s="748">
        <f>AP45*0.6</f>
        <v>0.48</v>
      </c>
      <c r="AR45" s="748">
        <v>3.7</v>
      </c>
      <c r="AS45" s="748">
        <f>AR45*0.8</f>
        <v>2.9600000000000004</v>
      </c>
      <c r="AT45" s="750">
        <v>0</v>
      </c>
      <c r="AU45" s="748">
        <v>0</v>
      </c>
      <c r="AV45" s="748">
        <v>0</v>
      </c>
      <c r="AW45" s="748">
        <v>0</v>
      </c>
      <c r="AX45" s="748">
        <v>0</v>
      </c>
      <c r="AY45" s="748">
        <v>0</v>
      </c>
      <c r="AZ45" s="748">
        <v>0</v>
      </c>
      <c r="BA45" s="748">
        <v>0</v>
      </c>
      <c r="BB45" s="748">
        <v>0</v>
      </c>
      <c r="BC45" s="748">
        <v>0</v>
      </c>
      <c r="BD45" s="748">
        <v>0</v>
      </c>
      <c r="BE45" s="748">
        <v>0</v>
      </c>
      <c r="BF45" s="748">
        <v>0</v>
      </c>
      <c r="BG45" s="748">
        <v>0</v>
      </c>
      <c r="BH45" s="748">
        <v>0</v>
      </c>
      <c r="BI45" s="748">
        <v>0</v>
      </c>
      <c r="BJ45" s="736">
        <v>0</v>
      </c>
      <c r="BK45" s="748">
        <v>0</v>
      </c>
      <c r="BL45" s="748">
        <v>0</v>
      </c>
      <c r="BM45" s="748">
        <v>0</v>
      </c>
      <c r="BN45" s="748">
        <v>0</v>
      </c>
      <c r="BO45" s="748">
        <v>0</v>
      </c>
      <c r="BP45" s="748">
        <v>0</v>
      </c>
      <c r="BQ45" s="748">
        <v>0</v>
      </c>
      <c r="BR45" s="748">
        <v>0</v>
      </c>
      <c r="BS45" s="748">
        <v>0</v>
      </c>
      <c r="BT45" s="748">
        <v>0</v>
      </c>
      <c r="BU45" s="748">
        <v>0</v>
      </c>
      <c r="BV45" s="748">
        <v>0</v>
      </c>
      <c r="BW45" s="749">
        <v>0</v>
      </c>
      <c r="BX45" s="748">
        <v>0</v>
      </c>
      <c r="BY45" s="748">
        <f t="shared" si="2"/>
        <v>0</v>
      </c>
      <c r="BZ45" s="752" t="s">
        <v>176</v>
      </c>
      <c r="CA45" s="752" t="s">
        <v>176</v>
      </c>
    </row>
    <row r="46" spans="1:79" s="583" customFormat="1" ht="60" customHeight="1">
      <c r="A46" s="584" t="s">
        <v>85</v>
      </c>
      <c r="B46" s="586" t="s">
        <v>86</v>
      </c>
      <c r="C46" s="578" t="s">
        <v>87</v>
      </c>
      <c r="D46" s="595">
        <v>0</v>
      </c>
      <c r="E46" s="600">
        <v>0</v>
      </c>
      <c r="F46" s="595">
        <v>0</v>
      </c>
      <c r="G46" s="600">
        <v>0</v>
      </c>
      <c r="H46" s="600">
        <v>0</v>
      </c>
      <c r="I46" s="600">
        <v>0</v>
      </c>
      <c r="J46" s="600">
        <v>0</v>
      </c>
      <c r="K46" s="600">
        <v>0</v>
      </c>
      <c r="L46" s="648">
        <v>0</v>
      </c>
      <c r="M46" s="600">
        <v>0</v>
      </c>
      <c r="N46" s="600">
        <v>0</v>
      </c>
      <c r="O46" s="600">
        <v>0</v>
      </c>
      <c r="P46" s="600">
        <v>0</v>
      </c>
      <c r="Q46" s="600">
        <v>0</v>
      </c>
      <c r="R46" s="600">
        <v>0</v>
      </c>
      <c r="S46" s="600">
        <v>0</v>
      </c>
      <c r="T46" s="600">
        <v>0</v>
      </c>
      <c r="U46" s="600">
        <v>0</v>
      </c>
      <c r="V46" s="600">
        <v>0</v>
      </c>
      <c r="W46" s="600">
        <v>0</v>
      </c>
      <c r="X46" s="600">
        <v>0</v>
      </c>
      <c r="Y46" s="600">
        <v>0</v>
      </c>
      <c r="Z46" s="600">
        <v>0</v>
      </c>
      <c r="AA46" s="600">
        <v>0</v>
      </c>
      <c r="AB46" s="600">
        <v>0</v>
      </c>
      <c r="AC46" s="600">
        <v>0</v>
      </c>
      <c r="AD46" s="600">
        <v>0</v>
      </c>
      <c r="AE46" s="600">
        <v>0</v>
      </c>
      <c r="AF46" s="649">
        <v>0</v>
      </c>
      <c r="AG46" s="650">
        <v>0</v>
      </c>
      <c r="AH46" s="595">
        <v>0</v>
      </c>
      <c r="AI46" s="600">
        <v>0</v>
      </c>
      <c r="AJ46" s="600">
        <v>0</v>
      </c>
      <c r="AK46" s="600">
        <v>0</v>
      </c>
      <c r="AL46" s="600">
        <v>0</v>
      </c>
      <c r="AM46" s="649">
        <v>0</v>
      </c>
      <c r="AN46" s="579">
        <v>0</v>
      </c>
      <c r="AO46" s="579">
        <v>0</v>
      </c>
      <c r="AP46" s="600">
        <v>0</v>
      </c>
      <c r="AQ46" s="600">
        <v>0</v>
      </c>
      <c r="AR46" s="600">
        <v>0</v>
      </c>
      <c r="AS46" s="600">
        <v>0</v>
      </c>
      <c r="AT46" s="600">
        <v>0</v>
      </c>
      <c r="AU46" s="600">
        <v>0</v>
      </c>
      <c r="AV46" s="600">
        <v>0</v>
      </c>
      <c r="AW46" s="600">
        <v>0</v>
      </c>
      <c r="AX46" s="600">
        <v>0</v>
      </c>
      <c r="AY46" s="600">
        <v>0</v>
      </c>
      <c r="AZ46" s="600">
        <v>0</v>
      </c>
      <c r="BA46" s="600">
        <v>0</v>
      </c>
      <c r="BB46" s="600">
        <v>0</v>
      </c>
      <c r="BC46" s="600">
        <v>0</v>
      </c>
      <c r="BD46" s="600">
        <v>0</v>
      </c>
      <c r="BE46" s="600">
        <v>0</v>
      </c>
      <c r="BF46" s="600">
        <v>0</v>
      </c>
      <c r="BG46" s="600">
        <v>0</v>
      </c>
      <c r="BH46" s="600">
        <v>0</v>
      </c>
      <c r="BI46" s="600">
        <v>0</v>
      </c>
      <c r="BJ46" s="579">
        <v>0</v>
      </c>
      <c r="BK46" s="600">
        <v>0</v>
      </c>
      <c r="BL46" s="600">
        <v>0</v>
      </c>
      <c r="BM46" s="600">
        <v>0</v>
      </c>
      <c r="BN46" s="600">
        <v>0</v>
      </c>
      <c r="BO46" s="600">
        <v>0</v>
      </c>
      <c r="BP46" s="600">
        <v>0</v>
      </c>
      <c r="BQ46" s="600">
        <v>0</v>
      </c>
      <c r="BR46" s="600">
        <v>0</v>
      </c>
      <c r="BS46" s="600">
        <v>0</v>
      </c>
      <c r="BT46" s="600">
        <v>0</v>
      </c>
      <c r="BU46" s="600">
        <v>0</v>
      </c>
      <c r="BV46" s="600">
        <v>0</v>
      </c>
      <c r="BW46" s="648">
        <v>0</v>
      </c>
      <c r="BX46" s="600">
        <v>0</v>
      </c>
      <c r="BY46" s="600">
        <f t="shared" si="2"/>
        <v>0</v>
      </c>
      <c r="BZ46" s="601" t="s">
        <v>176</v>
      </c>
      <c r="CA46" s="601" t="s">
        <v>176</v>
      </c>
    </row>
    <row r="47" spans="1:79" s="583" customFormat="1" ht="57.75" customHeight="1">
      <c r="A47" s="584" t="s">
        <v>88</v>
      </c>
      <c r="B47" s="586" t="s">
        <v>89</v>
      </c>
      <c r="C47" s="578" t="s">
        <v>90</v>
      </c>
      <c r="D47" s="605">
        <v>0</v>
      </c>
      <c r="E47" s="600">
        <v>0</v>
      </c>
      <c r="F47" s="605">
        <v>0</v>
      </c>
      <c r="G47" s="600">
        <v>0</v>
      </c>
      <c r="H47" s="600">
        <v>0</v>
      </c>
      <c r="I47" s="601">
        <v>0</v>
      </c>
      <c r="J47" s="600">
        <v>0</v>
      </c>
      <c r="K47" s="600">
        <v>0</v>
      </c>
      <c r="L47" s="648">
        <v>0</v>
      </c>
      <c r="M47" s="600">
        <v>0</v>
      </c>
      <c r="N47" s="600">
        <v>0</v>
      </c>
      <c r="O47" s="600">
        <v>0</v>
      </c>
      <c r="P47" s="600">
        <v>0</v>
      </c>
      <c r="Q47" s="600">
        <v>0</v>
      </c>
      <c r="R47" s="600">
        <v>0</v>
      </c>
      <c r="S47" s="600">
        <v>0</v>
      </c>
      <c r="T47" s="600">
        <v>0</v>
      </c>
      <c r="U47" s="600">
        <v>0</v>
      </c>
      <c r="V47" s="600">
        <v>0</v>
      </c>
      <c r="W47" s="600">
        <v>0</v>
      </c>
      <c r="X47" s="600">
        <v>0</v>
      </c>
      <c r="Y47" s="600">
        <v>0</v>
      </c>
      <c r="Z47" s="600">
        <v>0</v>
      </c>
      <c r="AA47" s="600">
        <v>0</v>
      </c>
      <c r="AB47" s="600">
        <v>0</v>
      </c>
      <c r="AC47" s="600">
        <v>0</v>
      </c>
      <c r="AD47" s="600">
        <v>0</v>
      </c>
      <c r="AE47" s="600">
        <v>0</v>
      </c>
      <c r="AF47" s="649">
        <v>0</v>
      </c>
      <c r="AG47" s="650">
        <v>0</v>
      </c>
      <c r="AH47" s="595">
        <v>0</v>
      </c>
      <c r="AI47" s="600">
        <v>0</v>
      </c>
      <c r="AJ47" s="600">
        <v>0</v>
      </c>
      <c r="AK47" s="601">
        <v>0</v>
      </c>
      <c r="AL47" s="600">
        <v>0</v>
      </c>
      <c r="AM47" s="649">
        <v>0</v>
      </c>
      <c r="AN47" s="640">
        <v>0</v>
      </c>
      <c r="AO47" s="640">
        <v>0</v>
      </c>
      <c r="AP47" s="600">
        <v>0</v>
      </c>
      <c r="AQ47" s="600">
        <v>0</v>
      </c>
      <c r="AR47" s="601">
        <v>0.8</v>
      </c>
      <c r="AS47" s="600">
        <v>0</v>
      </c>
      <c r="AT47" s="600">
        <v>0</v>
      </c>
      <c r="AU47" s="600">
        <v>0</v>
      </c>
      <c r="AV47" s="600">
        <v>0</v>
      </c>
      <c r="AW47" s="600">
        <v>0</v>
      </c>
      <c r="AX47" s="600">
        <v>0</v>
      </c>
      <c r="AY47" s="600">
        <v>0</v>
      </c>
      <c r="AZ47" s="600">
        <v>0</v>
      </c>
      <c r="BA47" s="600">
        <v>0</v>
      </c>
      <c r="BB47" s="600">
        <v>0</v>
      </c>
      <c r="BC47" s="600">
        <v>0</v>
      </c>
      <c r="BD47" s="600">
        <v>0</v>
      </c>
      <c r="BE47" s="600">
        <v>0</v>
      </c>
      <c r="BF47" s="600">
        <v>0</v>
      </c>
      <c r="BG47" s="600">
        <v>0</v>
      </c>
      <c r="BH47" s="600">
        <v>0</v>
      </c>
      <c r="BI47" s="600">
        <v>0</v>
      </c>
      <c r="BJ47" s="579">
        <v>0</v>
      </c>
      <c r="BK47" s="600">
        <v>0</v>
      </c>
      <c r="BL47" s="600">
        <v>0</v>
      </c>
      <c r="BM47" s="601">
        <v>0.8</v>
      </c>
      <c r="BN47" s="600">
        <v>0</v>
      </c>
      <c r="BO47" s="600">
        <v>0</v>
      </c>
      <c r="BP47" s="600">
        <v>0</v>
      </c>
      <c r="BQ47" s="600">
        <f>'3 ОС'!M47-'13квОС'!AV47-'13квОС'!BC47-'13квОС'!BJ47</f>
        <v>0</v>
      </c>
      <c r="BR47" s="600">
        <v>0</v>
      </c>
      <c r="BS47" s="600">
        <v>0</v>
      </c>
      <c r="BT47" s="601">
        <v>0.8</v>
      </c>
      <c r="BU47" s="600">
        <v>0</v>
      </c>
      <c r="BV47" s="600">
        <v>0</v>
      </c>
      <c r="BW47" s="648">
        <v>0</v>
      </c>
      <c r="BX47" s="600">
        <v>0</v>
      </c>
      <c r="BY47" s="600">
        <f t="shared" si="2"/>
        <v>0</v>
      </c>
      <c r="BZ47" s="601" t="e">
        <f t="shared" si="3"/>
        <v>#DIV/0!</v>
      </c>
      <c r="CA47" s="601" t="s">
        <v>176</v>
      </c>
    </row>
    <row r="48" spans="1:79" s="583" customFormat="1" ht="39.75" customHeight="1">
      <c r="A48" s="584" t="s">
        <v>91</v>
      </c>
      <c r="B48" s="585" t="s">
        <v>92</v>
      </c>
      <c r="C48" s="578" t="s">
        <v>93</v>
      </c>
      <c r="D48" s="595">
        <v>0.59199999999999997</v>
      </c>
      <c r="E48" s="600">
        <v>0</v>
      </c>
      <c r="F48" s="595">
        <v>0.59199999999999997</v>
      </c>
      <c r="G48" s="600">
        <v>0.25</v>
      </c>
      <c r="H48" s="600">
        <f>G48*0.6</f>
        <v>0.15</v>
      </c>
      <c r="I48" s="600">
        <v>1.2</v>
      </c>
      <c r="J48" s="600">
        <f>I48*0.8</f>
        <v>0.96</v>
      </c>
      <c r="K48" s="600">
        <v>0</v>
      </c>
      <c r="L48" s="648">
        <v>0</v>
      </c>
      <c r="M48" s="600">
        <v>0</v>
      </c>
      <c r="N48" s="600">
        <v>0</v>
      </c>
      <c r="O48" s="600">
        <v>0</v>
      </c>
      <c r="P48" s="600">
        <v>0</v>
      </c>
      <c r="Q48" s="600">
        <v>0</v>
      </c>
      <c r="R48" s="600">
        <v>0</v>
      </c>
      <c r="S48" s="600">
        <v>0</v>
      </c>
      <c r="T48" s="600">
        <v>0</v>
      </c>
      <c r="U48" s="600">
        <v>0</v>
      </c>
      <c r="V48" s="600">
        <v>0</v>
      </c>
      <c r="W48" s="600">
        <v>0</v>
      </c>
      <c r="X48" s="600">
        <v>0</v>
      </c>
      <c r="Y48" s="600">
        <v>0</v>
      </c>
      <c r="Z48" s="600">
        <v>0</v>
      </c>
      <c r="AA48" s="600">
        <v>0</v>
      </c>
      <c r="AB48" s="600">
        <v>0</v>
      </c>
      <c r="AC48" s="600">
        <v>0</v>
      </c>
      <c r="AD48" s="600">
        <v>0</v>
      </c>
      <c r="AE48" s="600">
        <v>0</v>
      </c>
      <c r="AF48" s="649">
        <v>0</v>
      </c>
      <c r="AG48" s="650">
        <v>0</v>
      </c>
      <c r="AH48" s="595">
        <v>0.59199999999999997</v>
      </c>
      <c r="AI48" s="600">
        <v>0.25</v>
      </c>
      <c r="AJ48" s="600">
        <f>AI48*0.6</f>
        <v>0.15</v>
      </c>
      <c r="AK48" s="600">
        <v>1.2</v>
      </c>
      <c r="AL48" s="600">
        <f>AK48*0.8</f>
        <v>0.96</v>
      </c>
      <c r="AM48" s="649">
        <v>0</v>
      </c>
      <c r="AN48" s="579">
        <v>0</v>
      </c>
      <c r="AO48" s="595">
        <v>0.59199999999999997</v>
      </c>
      <c r="AP48" s="600">
        <v>0.25</v>
      </c>
      <c r="AQ48" s="600">
        <f>AP48*0.6</f>
        <v>0.15</v>
      </c>
      <c r="AR48" s="600">
        <v>1.2</v>
      </c>
      <c r="AS48" s="600">
        <f>AR48*0.8</f>
        <v>0.96</v>
      </c>
      <c r="AT48" s="649">
        <v>0</v>
      </c>
      <c r="AU48" s="600">
        <v>0</v>
      </c>
      <c r="AV48" s="600">
        <v>0</v>
      </c>
      <c r="AW48" s="600">
        <v>0</v>
      </c>
      <c r="AX48" s="600">
        <v>0</v>
      </c>
      <c r="AY48" s="600">
        <v>0</v>
      </c>
      <c r="AZ48" s="600">
        <v>0</v>
      </c>
      <c r="BA48" s="600">
        <v>0</v>
      </c>
      <c r="BB48" s="600">
        <v>0</v>
      </c>
      <c r="BC48" s="600">
        <v>0</v>
      </c>
      <c r="BD48" s="600">
        <v>0</v>
      </c>
      <c r="BE48" s="600">
        <v>0</v>
      </c>
      <c r="BF48" s="600">
        <v>0</v>
      </c>
      <c r="BG48" s="600">
        <v>0</v>
      </c>
      <c r="BH48" s="600">
        <v>0</v>
      </c>
      <c r="BI48" s="600">
        <v>0</v>
      </c>
      <c r="BJ48" s="579">
        <v>0</v>
      </c>
      <c r="BK48" s="600">
        <v>0</v>
      </c>
      <c r="BL48" s="600">
        <v>0</v>
      </c>
      <c r="BM48" s="600">
        <v>0</v>
      </c>
      <c r="BN48" s="600">
        <v>0</v>
      </c>
      <c r="BO48" s="600">
        <v>0</v>
      </c>
      <c r="BP48" s="600">
        <v>0</v>
      </c>
      <c r="BQ48" s="600">
        <v>0</v>
      </c>
      <c r="BR48" s="600">
        <v>0</v>
      </c>
      <c r="BS48" s="600">
        <v>0</v>
      </c>
      <c r="BT48" s="600">
        <v>0</v>
      </c>
      <c r="BU48" s="600">
        <v>0</v>
      </c>
      <c r="BV48" s="600">
        <v>0</v>
      </c>
      <c r="BW48" s="648">
        <v>0</v>
      </c>
      <c r="BX48" s="600">
        <v>0</v>
      </c>
      <c r="BY48" s="600">
        <f t="shared" si="2"/>
        <v>0</v>
      </c>
      <c r="BZ48" s="601" t="s">
        <v>176</v>
      </c>
      <c r="CA48" s="601" t="s">
        <v>176</v>
      </c>
    </row>
    <row r="49" spans="1:79" s="583" customFormat="1" ht="30">
      <c r="A49" s="584" t="s">
        <v>94</v>
      </c>
      <c r="B49" s="585" t="s">
        <v>95</v>
      </c>
      <c r="C49" s="578" t="s">
        <v>96</v>
      </c>
      <c r="D49" s="595">
        <v>0</v>
      </c>
      <c r="E49" s="600">
        <v>0</v>
      </c>
      <c r="F49" s="595">
        <v>0</v>
      </c>
      <c r="G49" s="600">
        <v>0</v>
      </c>
      <c r="H49" s="600">
        <v>0</v>
      </c>
      <c r="I49" s="600">
        <v>0</v>
      </c>
      <c r="J49" s="600">
        <v>0</v>
      </c>
      <c r="K49" s="600">
        <v>0</v>
      </c>
      <c r="L49" s="648">
        <v>0</v>
      </c>
      <c r="M49" s="600">
        <v>0</v>
      </c>
      <c r="N49" s="600">
        <v>0</v>
      </c>
      <c r="O49" s="600">
        <v>0</v>
      </c>
      <c r="P49" s="600">
        <v>0</v>
      </c>
      <c r="Q49" s="600">
        <v>0</v>
      </c>
      <c r="R49" s="600">
        <v>0</v>
      </c>
      <c r="S49" s="600">
        <v>0</v>
      </c>
      <c r="T49" s="600">
        <v>0</v>
      </c>
      <c r="U49" s="600">
        <v>0</v>
      </c>
      <c r="V49" s="600">
        <v>0</v>
      </c>
      <c r="W49" s="600">
        <v>0</v>
      </c>
      <c r="X49" s="600">
        <v>0</v>
      </c>
      <c r="Y49" s="600">
        <v>0</v>
      </c>
      <c r="Z49" s="600">
        <v>0</v>
      </c>
      <c r="AA49" s="600">
        <v>0</v>
      </c>
      <c r="AB49" s="600">
        <v>0</v>
      </c>
      <c r="AC49" s="600">
        <v>0</v>
      </c>
      <c r="AD49" s="600">
        <v>0</v>
      </c>
      <c r="AE49" s="600">
        <v>0</v>
      </c>
      <c r="AF49" s="649">
        <v>0</v>
      </c>
      <c r="AG49" s="650">
        <v>0</v>
      </c>
      <c r="AH49" s="595">
        <v>0</v>
      </c>
      <c r="AI49" s="600">
        <v>0</v>
      </c>
      <c r="AJ49" s="600">
        <v>0</v>
      </c>
      <c r="AK49" s="600">
        <v>0</v>
      </c>
      <c r="AL49" s="600">
        <v>0</v>
      </c>
      <c r="AM49" s="649">
        <v>0</v>
      </c>
      <c r="AN49" s="579">
        <v>0</v>
      </c>
      <c r="AO49" s="579">
        <v>0</v>
      </c>
      <c r="AP49" s="600">
        <v>0</v>
      </c>
      <c r="AQ49" s="600">
        <v>0</v>
      </c>
      <c r="AR49" s="600">
        <v>0</v>
      </c>
      <c r="AS49" s="600">
        <v>0</v>
      </c>
      <c r="AT49" s="600">
        <v>0</v>
      </c>
      <c r="AU49" s="600">
        <v>0</v>
      </c>
      <c r="AV49" s="600">
        <v>0</v>
      </c>
      <c r="AW49" s="600">
        <v>0</v>
      </c>
      <c r="AX49" s="600">
        <v>0</v>
      </c>
      <c r="AY49" s="600">
        <v>0</v>
      </c>
      <c r="AZ49" s="600">
        <v>0</v>
      </c>
      <c r="BA49" s="600">
        <v>0</v>
      </c>
      <c r="BB49" s="600">
        <v>0</v>
      </c>
      <c r="BC49" s="600">
        <v>0</v>
      </c>
      <c r="BD49" s="600">
        <v>0</v>
      </c>
      <c r="BE49" s="600">
        <v>0</v>
      </c>
      <c r="BF49" s="600">
        <v>0</v>
      </c>
      <c r="BG49" s="600">
        <v>0</v>
      </c>
      <c r="BH49" s="600">
        <v>0</v>
      </c>
      <c r="BI49" s="600">
        <v>0</v>
      </c>
      <c r="BJ49" s="579">
        <v>0</v>
      </c>
      <c r="BK49" s="600">
        <v>0</v>
      </c>
      <c r="BL49" s="600">
        <v>0</v>
      </c>
      <c r="BM49" s="600">
        <v>0</v>
      </c>
      <c r="BN49" s="600">
        <v>0</v>
      </c>
      <c r="BO49" s="600">
        <v>0</v>
      </c>
      <c r="BP49" s="600">
        <v>0</v>
      </c>
      <c r="BQ49" s="600">
        <v>0</v>
      </c>
      <c r="BR49" s="600">
        <v>0</v>
      </c>
      <c r="BS49" s="600">
        <v>0</v>
      </c>
      <c r="BT49" s="600">
        <v>0</v>
      </c>
      <c r="BU49" s="600">
        <v>0</v>
      </c>
      <c r="BV49" s="600">
        <v>0</v>
      </c>
      <c r="BW49" s="648">
        <v>0</v>
      </c>
      <c r="BX49" s="600">
        <v>0</v>
      </c>
      <c r="BY49" s="600">
        <f t="shared" si="2"/>
        <v>0</v>
      </c>
      <c r="BZ49" s="601" t="s">
        <v>176</v>
      </c>
      <c r="CA49" s="601" t="s">
        <v>176</v>
      </c>
    </row>
    <row r="50" spans="1:79" ht="29.25" customHeight="1">
      <c r="A50" s="333" t="s">
        <v>97</v>
      </c>
      <c r="B50" s="334" t="s">
        <v>98</v>
      </c>
      <c r="C50" s="332" t="s">
        <v>25</v>
      </c>
      <c r="D50" s="15">
        <f>SUM(D51:D60)</f>
        <v>1.5879999999999999</v>
      </c>
      <c r="E50" s="21">
        <v>0</v>
      </c>
      <c r="F50" s="15">
        <f>SUM(F51:F60)</f>
        <v>1.5879999999999999</v>
      </c>
      <c r="G50" s="8">
        <f t="shared" ref="G50:K50" si="125">SUM(G51:G60)</f>
        <v>0.8</v>
      </c>
      <c r="H50" s="8">
        <f t="shared" si="125"/>
        <v>0.48</v>
      </c>
      <c r="I50" s="8">
        <f t="shared" si="125"/>
        <v>0.4</v>
      </c>
      <c r="J50" s="8">
        <f t="shared" si="125"/>
        <v>0.32000000000000006</v>
      </c>
      <c r="K50" s="8">
        <f t="shared" si="125"/>
        <v>2</v>
      </c>
      <c r="L50" s="8">
        <f t="shared" ref="L50" si="126">SUM(L51:L60)</f>
        <v>0</v>
      </c>
      <c r="M50" s="8">
        <f t="shared" ref="M50" si="127">SUM(M51:M60)</f>
        <v>0</v>
      </c>
      <c r="N50" s="8">
        <f t="shared" ref="N50" si="128">SUM(N51:N60)</f>
        <v>0</v>
      </c>
      <c r="O50" s="8">
        <f t="shared" ref="O50" si="129">SUM(O51:O60)</f>
        <v>0</v>
      </c>
      <c r="P50" s="8">
        <f t="shared" ref="P50" si="130">SUM(P51:P60)</f>
        <v>0</v>
      </c>
      <c r="Q50" s="8">
        <f t="shared" ref="Q50" si="131">SUM(Q51:Q60)</f>
        <v>0</v>
      </c>
      <c r="R50" s="8">
        <f t="shared" ref="R50" si="132">SUM(R51:R60)</f>
        <v>0</v>
      </c>
      <c r="S50" s="8">
        <f t="shared" ref="S50" si="133">SUM(S51:S60)</f>
        <v>0</v>
      </c>
      <c r="T50" s="8">
        <f t="shared" ref="T50" si="134">SUM(T51:T60)</f>
        <v>0</v>
      </c>
      <c r="U50" s="8">
        <f t="shared" ref="U50" si="135">SUM(U51:U60)</f>
        <v>0</v>
      </c>
      <c r="V50" s="8">
        <f t="shared" ref="V50" si="136">SUM(V51:V60)</f>
        <v>0</v>
      </c>
      <c r="W50" s="8">
        <f t="shared" ref="W50" si="137">SUM(W51:W60)</f>
        <v>0</v>
      </c>
      <c r="X50" s="8">
        <f t="shared" ref="X50" si="138">SUM(X51:X60)</f>
        <v>0</v>
      </c>
      <c r="Y50" s="8">
        <f t="shared" ref="Y50" si="139">SUM(Y51:Y60)</f>
        <v>0</v>
      </c>
      <c r="Z50" s="8">
        <f t="shared" ref="Z50" si="140">SUM(Z51:Z60)</f>
        <v>0</v>
      </c>
      <c r="AA50" s="8">
        <f t="shared" ref="AA50" si="141">SUM(AA51:AA60)</f>
        <v>0</v>
      </c>
      <c r="AB50" s="8">
        <f t="shared" ref="AB50" si="142">SUM(AB51:AB60)</f>
        <v>0</v>
      </c>
      <c r="AC50" s="8">
        <f t="shared" ref="AC50" si="143">SUM(AC51:AC60)</f>
        <v>0</v>
      </c>
      <c r="AD50" s="8">
        <f t="shared" ref="AD50" si="144">SUM(AD51:AD60)</f>
        <v>0</v>
      </c>
      <c r="AE50" s="8">
        <f t="shared" ref="AE50" si="145">SUM(AE51:AE60)</f>
        <v>0</v>
      </c>
      <c r="AF50" s="8">
        <f t="shared" ref="AF50" si="146">SUM(AF51:AF60)</f>
        <v>0</v>
      </c>
      <c r="AG50" s="8">
        <f t="shared" ref="AG50" si="147">SUM(AG51:AG60)</f>
        <v>0</v>
      </c>
      <c r="AH50" s="8">
        <f t="shared" ref="AH50" si="148">SUM(AH51:AH60)</f>
        <v>1.5879999999999999</v>
      </c>
      <c r="AI50" s="8">
        <f t="shared" ref="AI50" si="149">SUM(AI51:AI60)</f>
        <v>0.8</v>
      </c>
      <c r="AJ50" s="8">
        <f t="shared" ref="AJ50" si="150">SUM(AJ51:AJ60)</f>
        <v>0.48</v>
      </c>
      <c r="AK50" s="8">
        <f t="shared" ref="AK50" si="151">SUM(AK51:AK60)</f>
        <v>0.4</v>
      </c>
      <c r="AL50" s="8">
        <f t="shared" ref="AL50" si="152">SUM(AL51:AL60)</f>
        <v>0.32000000000000006</v>
      </c>
      <c r="AM50" s="561">
        <f t="shared" ref="AM50" si="153">SUM(AM51:AM60)</f>
        <v>2</v>
      </c>
      <c r="AN50" s="8">
        <v>0</v>
      </c>
      <c r="AO50" s="8">
        <f>SUM(AO51:AO60)</f>
        <v>1.5879999999999999</v>
      </c>
      <c r="AP50" s="8">
        <f t="shared" ref="AP50" si="154">SUM(AP51:AP60)</f>
        <v>1.3</v>
      </c>
      <c r="AQ50" s="8">
        <f t="shared" ref="AQ50" si="155">SUM(AQ51:AQ60)</f>
        <v>0.78</v>
      </c>
      <c r="AR50" s="8">
        <f t="shared" ref="AR50" si="156">SUM(AR51:AR60)</f>
        <v>0.8</v>
      </c>
      <c r="AS50" s="8">
        <f t="shared" ref="AS50" si="157">SUM(AS51:AS60)</f>
        <v>0.72000000000000008</v>
      </c>
      <c r="AT50" s="8">
        <f t="shared" ref="AT50" si="158">SUM(AT51:AT60)</f>
        <v>3</v>
      </c>
      <c r="AU50" s="8">
        <f t="shared" ref="AU50" si="159">SUM(AU51:AU60)</f>
        <v>0</v>
      </c>
      <c r="AV50" s="8">
        <f t="shared" ref="AV50" si="160">SUM(AV51:AV60)</f>
        <v>0</v>
      </c>
      <c r="AW50" s="8">
        <f t="shared" ref="AW50" si="161">SUM(AW51:AW60)</f>
        <v>0</v>
      </c>
      <c r="AX50" s="8">
        <f t="shared" ref="AX50" si="162">SUM(AX51:AX60)</f>
        <v>0</v>
      </c>
      <c r="AY50" s="8">
        <f t="shared" ref="AY50" si="163">SUM(AY51:AY60)</f>
        <v>0</v>
      </c>
      <c r="AZ50" s="8">
        <f t="shared" ref="AZ50" si="164">SUM(AZ51:AZ60)</f>
        <v>0</v>
      </c>
      <c r="BA50" s="8">
        <f t="shared" ref="BA50" si="165">SUM(BA51:BA60)</f>
        <v>0</v>
      </c>
      <c r="BB50" s="8">
        <f t="shared" ref="BB50" si="166">SUM(BB51:BB60)</f>
        <v>0</v>
      </c>
      <c r="BC50" s="8">
        <f t="shared" ref="BC50" si="167">SUM(BC51:BC60)</f>
        <v>0</v>
      </c>
      <c r="BD50" s="8">
        <f t="shared" ref="BD50" si="168">SUM(BD51:BD60)</f>
        <v>0</v>
      </c>
      <c r="BE50" s="8">
        <f t="shared" ref="BE50" si="169">SUM(BE51:BE60)</f>
        <v>0</v>
      </c>
      <c r="BF50" s="8">
        <f t="shared" ref="BF50" si="170">SUM(BF51:BF60)</f>
        <v>0</v>
      </c>
      <c r="BG50" s="8">
        <f t="shared" ref="BG50" si="171">SUM(BG51:BG60)</f>
        <v>0</v>
      </c>
      <c r="BH50" s="8">
        <f t="shared" ref="BH50" si="172">SUM(BH51:BH60)</f>
        <v>0</v>
      </c>
      <c r="BI50" s="8">
        <f t="shared" ref="BI50" si="173">SUM(BI51:BI60)</f>
        <v>0</v>
      </c>
      <c r="BJ50" s="8">
        <f t="shared" ref="BJ50" si="174">SUM(BJ51:BJ60)</f>
        <v>0</v>
      </c>
      <c r="BK50" s="8">
        <f t="shared" ref="BK50" si="175">SUM(BK51:BK60)</f>
        <v>0</v>
      </c>
      <c r="BL50" s="8">
        <f t="shared" ref="BL50" si="176">SUM(BL51:BL60)</f>
        <v>0</v>
      </c>
      <c r="BM50" s="8">
        <f t="shared" ref="BM50" si="177">SUM(BM51:BM60)</f>
        <v>0</v>
      </c>
      <c r="BN50" s="8">
        <f t="shared" ref="BN50" si="178">SUM(BN51:BN60)</f>
        <v>0</v>
      </c>
      <c r="BO50" s="8">
        <f t="shared" ref="BO50" si="179">SUM(BO51:BO60)</f>
        <v>0</v>
      </c>
      <c r="BP50" s="8">
        <f t="shared" ref="BP50" si="180">SUM(BP51:BP60)</f>
        <v>0</v>
      </c>
      <c r="BQ50" s="8">
        <f t="shared" ref="BQ50" si="181">SUM(BQ51:BQ60)</f>
        <v>0</v>
      </c>
      <c r="BR50" s="8">
        <f t="shared" ref="BR50" si="182">SUM(BR51:BR60)</f>
        <v>0</v>
      </c>
      <c r="BS50" s="8">
        <f t="shared" ref="BS50" si="183">SUM(BS51:BS60)</f>
        <v>0</v>
      </c>
      <c r="BT50" s="8">
        <f t="shared" ref="BT50" si="184">SUM(BT51:BT60)</f>
        <v>0</v>
      </c>
      <c r="BU50" s="8">
        <f t="shared" ref="BU50" si="185">SUM(BU51:BU60)</f>
        <v>0</v>
      </c>
      <c r="BV50" s="8">
        <f t="shared" ref="BV50" si="186">SUM(BV51:BV60)</f>
        <v>0</v>
      </c>
      <c r="BW50" s="466">
        <v>0</v>
      </c>
      <c r="BX50" s="21">
        <v>0</v>
      </c>
      <c r="BY50" s="21">
        <f t="shared" si="2"/>
        <v>0</v>
      </c>
      <c r="BZ50" s="155">
        <f t="shared" si="3"/>
        <v>0</v>
      </c>
      <c r="CA50" s="155" t="s">
        <v>176</v>
      </c>
    </row>
    <row r="51" spans="1:79" s="583" customFormat="1" ht="30">
      <c r="A51" s="584" t="s">
        <v>99</v>
      </c>
      <c r="B51" s="585" t="s">
        <v>100</v>
      </c>
      <c r="C51" s="578" t="s">
        <v>101</v>
      </c>
      <c r="D51" s="595">
        <v>0</v>
      </c>
      <c r="E51" s="600">
        <v>0</v>
      </c>
      <c r="F51" s="595">
        <v>0</v>
      </c>
      <c r="G51" s="601">
        <v>0</v>
      </c>
      <c r="H51" s="601">
        <v>0</v>
      </c>
      <c r="I51" s="601">
        <v>0</v>
      </c>
      <c r="J51" s="601">
        <v>0</v>
      </c>
      <c r="K51" s="600">
        <v>0</v>
      </c>
      <c r="L51" s="648">
        <v>0</v>
      </c>
      <c r="M51" s="600">
        <v>0</v>
      </c>
      <c r="N51" s="600">
        <v>0</v>
      </c>
      <c r="O51" s="600">
        <v>0</v>
      </c>
      <c r="P51" s="600">
        <v>0</v>
      </c>
      <c r="Q51" s="600">
        <v>0</v>
      </c>
      <c r="R51" s="600">
        <v>0</v>
      </c>
      <c r="S51" s="600">
        <v>0</v>
      </c>
      <c r="T51" s="600">
        <v>0</v>
      </c>
      <c r="U51" s="600">
        <v>0</v>
      </c>
      <c r="V51" s="600">
        <v>0</v>
      </c>
      <c r="W51" s="600">
        <v>0</v>
      </c>
      <c r="X51" s="600">
        <v>0</v>
      </c>
      <c r="Y51" s="600">
        <v>0</v>
      </c>
      <c r="Z51" s="600">
        <v>0</v>
      </c>
      <c r="AA51" s="600">
        <v>0</v>
      </c>
      <c r="AB51" s="600">
        <v>0</v>
      </c>
      <c r="AC51" s="600">
        <v>0</v>
      </c>
      <c r="AD51" s="600">
        <v>0</v>
      </c>
      <c r="AE51" s="600">
        <v>0</v>
      </c>
      <c r="AF51" s="649">
        <v>0</v>
      </c>
      <c r="AG51" s="655">
        <v>0</v>
      </c>
      <c r="AH51" s="600">
        <v>0</v>
      </c>
      <c r="AI51" s="600">
        <v>0</v>
      </c>
      <c r="AJ51" s="600">
        <v>0</v>
      </c>
      <c r="AK51" s="600">
        <v>0</v>
      </c>
      <c r="AL51" s="600">
        <v>0</v>
      </c>
      <c r="AM51" s="659">
        <v>0</v>
      </c>
      <c r="AN51" s="579">
        <v>0</v>
      </c>
      <c r="AO51" s="579">
        <v>0</v>
      </c>
      <c r="AP51" s="601">
        <v>0.5</v>
      </c>
      <c r="AQ51" s="601">
        <v>0.3</v>
      </c>
      <c r="AR51" s="601">
        <v>0.4</v>
      </c>
      <c r="AS51" s="601">
        <v>0.4</v>
      </c>
      <c r="AT51" s="601">
        <v>0</v>
      </c>
      <c r="AU51" s="600">
        <v>0</v>
      </c>
      <c r="AV51" s="600">
        <v>0</v>
      </c>
      <c r="AW51" s="600">
        <v>0</v>
      </c>
      <c r="AX51" s="600">
        <v>0</v>
      </c>
      <c r="AY51" s="600">
        <v>0</v>
      </c>
      <c r="AZ51" s="600">
        <v>0</v>
      </c>
      <c r="BA51" s="600">
        <v>0</v>
      </c>
      <c r="BB51" s="600">
        <v>0</v>
      </c>
      <c r="BC51" s="600">
        <v>0</v>
      </c>
      <c r="BD51" s="600">
        <v>0</v>
      </c>
      <c r="BE51" s="600">
        <v>0</v>
      </c>
      <c r="BF51" s="600">
        <v>0</v>
      </c>
      <c r="BG51" s="600">
        <v>0</v>
      </c>
      <c r="BH51" s="600">
        <v>0</v>
      </c>
      <c r="BI51" s="600">
        <v>0</v>
      </c>
      <c r="BJ51" s="579">
        <v>0</v>
      </c>
      <c r="BK51" s="601">
        <v>0</v>
      </c>
      <c r="BL51" s="601">
        <v>0</v>
      </c>
      <c r="BM51" s="601">
        <v>0</v>
      </c>
      <c r="BN51" s="601">
        <v>0</v>
      </c>
      <c r="BO51" s="601">
        <v>0</v>
      </c>
      <c r="BP51" s="600">
        <v>0</v>
      </c>
      <c r="BQ51" s="600">
        <f>'3 ОС'!M51-'13квОС'!AV51-'13квОС'!BC51-'13квОС'!BJ51</f>
        <v>0</v>
      </c>
      <c r="BR51" s="600">
        <v>0</v>
      </c>
      <c r="BS51" s="600">
        <v>0</v>
      </c>
      <c r="BT51" s="600">
        <v>0</v>
      </c>
      <c r="BU51" s="600">
        <v>0</v>
      </c>
      <c r="BV51" s="600">
        <v>0</v>
      </c>
      <c r="BW51" s="648">
        <v>0</v>
      </c>
      <c r="BX51" s="600">
        <v>0</v>
      </c>
      <c r="BY51" s="600">
        <f t="shared" si="2"/>
        <v>0</v>
      </c>
      <c r="BZ51" s="601" t="e">
        <f t="shared" si="3"/>
        <v>#DIV/0!</v>
      </c>
      <c r="CA51" s="601" t="s">
        <v>176</v>
      </c>
    </row>
    <row r="52" spans="1:79" s="729" customFormat="1" ht="30">
      <c r="A52" s="733" t="s">
        <v>102</v>
      </c>
      <c r="B52" s="746" t="s">
        <v>103</v>
      </c>
      <c r="C52" s="734" t="s">
        <v>104</v>
      </c>
      <c r="D52" s="735">
        <v>0.8</v>
      </c>
      <c r="E52" s="748">
        <v>0</v>
      </c>
      <c r="F52" s="735">
        <v>0.8</v>
      </c>
      <c r="G52" s="748">
        <v>0.8</v>
      </c>
      <c r="H52" s="748">
        <f>G52*0.6</f>
        <v>0.48</v>
      </c>
      <c r="I52" s="748">
        <v>0.4</v>
      </c>
      <c r="J52" s="748">
        <f>I52*0.8</f>
        <v>0.32000000000000006</v>
      </c>
      <c r="K52" s="748">
        <v>0</v>
      </c>
      <c r="L52" s="749">
        <v>0</v>
      </c>
      <c r="M52" s="748">
        <v>0</v>
      </c>
      <c r="N52" s="748">
        <v>0</v>
      </c>
      <c r="O52" s="748">
        <v>0</v>
      </c>
      <c r="P52" s="748">
        <v>0</v>
      </c>
      <c r="Q52" s="748">
        <v>0</v>
      </c>
      <c r="R52" s="748">
        <v>0</v>
      </c>
      <c r="S52" s="748">
        <v>0</v>
      </c>
      <c r="T52" s="748">
        <v>0</v>
      </c>
      <c r="U52" s="748">
        <v>0</v>
      </c>
      <c r="V52" s="748">
        <v>0</v>
      </c>
      <c r="W52" s="748">
        <v>0</v>
      </c>
      <c r="X52" s="748">
        <v>0</v>
      </c>
      <c r="Y52" s="748">
        <v>0</v>
      </c>
      <c r="Z52" s="748">
        <v>0</v>
      </c>
      <c r="AA52" s="748">
        <v>0</v>
      </c>
      <c r="AB52" s="748">
        <v>0</v>
      </c>
      <c r="AC52" s="748">
        <v>0</v>
      </c>
      <c r="AD52" s="748">
        <v>0</v>
      </c>
      <c r="AE52" s="748">
        <v>0</v>
      </c>
      <c r="AF52" s="750">
        <v>0</v>
      </c>
      <c r="AG52" s="751">
        <v>0</v>
      </c>
      <c r="AH52" s="735">
        <v>0.8</v>
      </c>
      <c r="AI52" s="748">
        <v>0.8</v>
      </c>
      <c r="AJ52" s="748">
        <f>AI52*0.6</f>
        <v>0.48</v>
      </c>
      <c r="AK52" s="748">
        <v>0.4</v>
      </c>
      <c r="AL52" s="748">
        <f>AK52*0.8</f>
        <v>0.32000000000000006</v>
      </c>
      <c r="AM52" s="750">
        <v>0</v>
      </c>
      <c r="AN52" s="736">
        <v>0</v>
      </c>
      <c r="AO52" s="735">
        <v>0.8</v>
      </c>
      <c r="AP52" s="748">
        <v>0.8</v>
      </c>
      <c r="AQ52" s="748">
        <f>AP52*0.6</f>
        <v>0.48</v>
      </c>
      <c r="AR52" s="748">
        <v>0.4</v>
      </c>
      <c r="AS52" s="748">
        <f>AR52*0.8</f>
        <v>0.32000000000000006</v>
      </c>
      <c r="AT52" s="750">
        <v>0</v>
      </c>
      <c r="AU52" s="748">
        <v>0</v>
      </c>
      <c r="AV52" s="748">
        <v>0</v>
      </c>
      <c r="AW52" s="748">
        <v>0</v>
      </c>
      <c r="AX52" s="748">
        <v>0</v>
      </c>
      <c r="AY52" s="748">
        <v>0</v>
      </c>
      <c r="AZ52" s="748">
        <v>0</v>
      </c>
      <c r="BA52" s="748">
        <v>0</v>
      </c>
      <c r="BB52" s="748">
        <v>0</v>
      </c>
      <c r="BC52" s="748">
        <v>0</v>
      </c>
      <c r="BD52" s="748">
        <v>0</v>
      </c>
      <c r="BE52" s="748">
        <v>0</v>
      </c>
      <c r="BF52" s="748">
        <v>0</v>
      </c>
      <c r="BG52" s="748">
        <v>0</v>
      </c>
      <c r="BH52" s="748">
        <v>0</v>
      </c>
      <c r="BI52" s="748">
        <v>0</v>
      </c>
      <c r="BJ52" s="736">
        <v>0</v>
      </c>
      <c r="BK52" s="748">
        <v>0</v>
      </c>
      <c r="BL52" s="748">
        <v>0</v>
      </c>
      <c r="BM52" s="748">
        <v>0</v>
      </c>
      <c r="BN52" s="748">
        <v>0</v>
      </c>
      <c r="BO52" s="748">
        <v>0</v>
      </c>
      <c r="BP52" s="748">
        <v>0</v>
      </c>
      <c r="BQ52" s="748">
        <v>0</v>
      </c>
      <c r="BR52" s="748">
        <v>0</v>
      </c>
      <c r="BS52" s="748">
        <v>0</v>
      </c>
      <c r="BT52" s="748">
        <v>0</v>
      </c>
      <c r="BU52" s="748">
        <v>0</v>
      </c>
      <c r="BV52" s="748">
        <v>0</v>
      </c>
      <c r="BW52" s="749">
        <v>0</v>
      </c>
      <c r="BX52" s="748">
        <v>0</v>
      </c>
      <c r="BY52" s="748">
        <f t="shared" si="2"/>
        <v>0</v>
      </c>
      <c r="BZ52" s="752" t="s">
        <v>176</v>
      </c>
      <c r="CA52" s="752" t="s">
        <v>176</v>
      </c>
    </row>
    <row r="53" spans="1:79" s="583" customFormat="1" ht="30">
      <c r="A53" s="584" t="s">
        <v>105</v>
      </c>
      <c r="B53" s="585" t="s">
        <v>106</v>
      </c>
      <c r="C53" s="578" t="s">
        <v>107</v>
      </c>
      <c r="D53" s="595">
        <v>0</v>
      </c>
      <c r="E53" s="600">
        <v>0</v>
      </c>
      <c r="F53" s="595">
        <v>0</v>
      </c>
      <c r="G53" s="601">
        <v>0</v>
      </c>
      <c r="H53" s="601">
        <v>0</v>
      </c>
      <c r="I53" s="601">
        <v>0</v>
      </c>
      <c r="J53" s="601">
        <v>0</v>
      </c>
      <c r="K53" s="600">
        <v>0</v>
      </c>
      <c r="L53" s="648">
        <v>0</v>
      </c>
      <c r="M53" s="600">
        <v>0</v>
      </c>
      <c r="N53" s="600">
        <v>0</v>
      </c>
      <c r="O53" s="600">
        <v>0</v>
      </c>
      <c r="P53" s="600">
        <v>0</v>
      </c>
      <c r="Q53" s="600">
        <v>0</v>
      </c>
      <c r="R53" s="600">
        <v>0</v>
      </c>
      <c r="S53" s="600">
        <v>0</v>
      </c>
      <c r="T53" s="600">
        <v>0</v>
      </c>
      <c r="U53" s="600">
        <v>0</v>
      </c>
      <c r="V53" s="600">
        <v>0</v>
      </c>
      <c r="W53" s="600">
        <v>0</v>
      </c>
      <c r="X53" s="600">
        <v>0</v>
      </c>
      <c r="Y53" s="600">
        <v>0</v>
      </c>
      <c r="Z53" s="600">
        <v>0</v>
      </c>
      <c r="AA53" s="600">
        <v>0</v>
      </c>
      <c r="AB53" s="600">
        <v>0</v>
      </c>
      <c r="AC53" s="600">
        <v>0</v>
      </c>
      <c r="AD53" s="600">
        <v>0</v>
      </c>
      <c r="AE53" s="600">
        <v>0</v>
      </c>
      <c r="AF53" s="649">
        <v>0</v>
      </c>
      <c r="AG53" s="650">
        <v>0</v>
      </c>
      <c r="AH53" s="595">
        <v>0</v>
      </c>
      <c r="AI53" s="601">
        <v>0</v>
      </c>
      <c r="AJ53" s="601">
        <v>0</v>
      </c>
      <c r="AK53" s="601">
        <v>0</v>
      </c>
      <c r="AL53" s="601">
        <v>0</v>
      </c>
      <c r="AM53" s="649">
        <v>0</v>
      </c>
      <c r="AN53" s="579">
        <v>0</v>
      </c>
      <c r="AO53" s="579">
        <v>0</v>
      </c>
      <c r="AP53" s="601">
        <v>0</v>
      </c>
      <c r="AQ53" s="601">
        <v>0</v>
      </c>
      <c r="AR53" s="601">
        <v>0</v>
      </c>
      <c r="AS53" s="601">
        <v>0</v>
      </c>
      <c r="AT53" s="601">
        <v>0</v>
      </c>
      <c r="AU53" s="600">
        <v>0</v>
      </c>
      <c r="AV53" s="600">
        <v>0</v>
      </c>
      <c r="AW53" s="600">
        <v>0</v>
      </c>
      <c r="AX53" s="600">
        <v>0</v>
      </c>
      <c r="AY53" s="600">
        <v>0</v>
      </c>
      <c r="AZ53" s="600">
        <v>0</v>
      </c>
      <c r="BA53" s="600">
        <v>0</v>
      </c>
      <c r="BB53" s="600">
        <v>0</v>
      </c>
      <c r="BC53" s="600">
        <v>0</v>
      </c>
      <c r="BD53" s="600">
        <v>0</v>
      </c>
      <c r="BE53" s="600">
        <v>0</v>
      </c>
      <c r="BF53" s="600">
        <v>0</v>
      </c>
      <c r="BG53" s="600">
        <v>0</v>
      </c>
      <c r="BH53" s="600">
        <v>0</v>
      </c>
      <c r="BI53" s="600">
        <v>0</v>
      </c>
      <c r="BJ53" s="579">
        <v>0</v>
      </c>
      <c r="BK53" s="601">
        <v>0</v>
      </c>
      <c r="BL53" s="601">
        <v>0</v>
      </c>
      <c r="BM53" s="601">
        <v>0</v>
      </c>
      <c r="BN53" s="601">
        <v>0</v>
      </c>
      <c r="BO53" s="601">
        <v>0</v>
      </c>
      <c r="BP53" s="600">
        <v>0</v>
      </c>
      <c r="BQ53" s="600">
        <f>'3 ОС'!M53-'13квОС'!AV53-'13квОС'!BC53-'13квОС'!BJ53</f>
        <v>0</v>
      </c>
      <c r="BR53" s="600">
        <v>0</v>
      </c>
      <c r="BS53" s="600">
        <v>0</v>
      </c>
      <c r="BT53" s="600">
        <v>0</v>
      </c>
      <c r="BU53" s="600">
        <v>0</v>
      </c>
      <c r="BV53" s="600">
        <v>0</v>
      </c>
      <c r="BW53" s="648">
        <v>0</v>
      </c>
      <c r="BX53" s="600">
        <v>0</v>
      </c>
      <c r="BY53" s="600">
        <f t="shared" si="2"/>
        <v>0</v>
      </c>
      <c r="BZ53" s="601" t="e">
        <f t="shared" si="3"/>
        <v>#DIV/0!</v>
      </c>
      <c r="CA53" s="601" t="s">
        <v>176</v>
      </c>
    </row>
    <row r="54" spans="1:79" s="583" customFormat="1" ht="30">
      <c r="A54" s="584" t="s">
        <v>108</v>
      </c>
      <c r="B54" s="585" t="s">
        <v>109</v>
      </c>
      <c r="C54" s="578" t="s">
        <v>110</v>
      </c>
      <c r="D54" s="595">
        <v>0</v>
      </c>
      <c r="E54" s="600">
        <v>0</v>
      </c>
      <c r="F54" s="595">
        <v>0</v>
      </c>
      <c r="G54" s="600">
        <v>0</v>
      </c>
      <c r="H54" s="600">
        <v>0</v>
      </c>
      <c r="I54" s="600">
        <v>0</v>
      </c>
      <c r="J54" s="600">
        <v>0</v>
      </c>
      <c r="K54" s="600">
        <v>0</v>
      </c>
      <c r="L54" s="648">
        <v>0</v>
      </c>
      <c r="M54" s="600">
        <v>0</v>
      </c>
      <c r="N54" s="600">
        <v>0</v>
      </c>
      <c r="O54" s="600">
        <v>0</v>
      </c>
      <c r="P54" s="600">
        <v>0</v>
      </c>
      <c r="Q54" s="600">
        <v>0</v>
      </c>
      <c r="R54" s="600">
        <v>0</v>
      </c>
      <c r="S54" s="600">
        <v>0</v>
      </c>
      <c r="T54" s="600">
        <v>0</v>
      </c>
      <c r="U54" s="600">
        <v>0</v>
      </c>
      <c r="V54" s="600">
        <v>0</v>
      </c>
      <c r="W54" s="600">
        <v>0</v>
      </c>
      <c r="X54" s="600">
        <v>0</v>
      </c>
      <c r="Y54" s="600">
        <v>0</v>
      </c>
      <c r="Z54" s="600">
        <v>0</v>
      </c>
      <c r="AA54" s="600">
        <v>0</v>
      </c>
      <c r="AB54" s="600">
        <v>0</v>
      </c>
      <c r="AC54" s="600">
        <v>0</v>
      </c>
      <c r="AD54" s="600">
        <v>0</v>
      </c>
      <c r="AE54" s="600">
        <v>0</v>
      </c>
      <c r="AF54" s="649">
        <v>0</v>
      </c>
      <c r="AG54" s="650">
        <v>0</v>
      </c>
      <c r="AH54" s="595">
        <v>0</v>
      </c>
      <c r="AI54" s="600">
        <v>0</v>
      </c>
      <c r="AJ54" s="600">
        <v>0</v>
      </c>
      <c r="AK54" s="600">
        <v>0</v>
      </c>
      <c r="AL54" s="600">
        <v>0</v>
      </c>
      <c r="AM54" s="649">
        <v>0</v>
      </c>
      <c r="AN54" s="579">
        <v>0</v>
      </c>
      <c r="AO54" s="579">
        <v>0</v>
      </c>
      <c r="AP54" s="600">
        <v>0</v>
      </c>
      <c r="AQ54" s="600">
        <v>0</v>
      </c>
      <c r="AR54" s="600">
        <v>0</v>
      </c>
      <c r="AS54" s="600">
        <v>0</v>
      </c>
      <c r="AT54" s="600">
        <v>0</v>
      </c>
      <c r="AU54" s="600">
        <v>0</v>
      </c>
      <c r="AV54" s="600">
        <v>0</v>
      </c>
      <c r="AW54" s="600">
        <v>0</v>
      </c>
      <c r="AX54" s="600">
        <v>0</v>
      </c>
      <c r="AY54" s="600">
        <v>0</v>
      </c>
      <c r="AZ54" s="600">
        <v>0</v>
      </c>
      <c r="BA54" s="600">
        <v>0</v>
      </c>
      <c r="BB54" s="600">
        <v>0</v>
      </c>
      <c r="BC54" s="600">
        <v>0</v>
      </c>
      <c r="BD54" s="600">
        <v>0</v>
      </c>
      <c r="BE54" s="600">
        <v>0</v>
      </c>
      <c r="BF54" s="600">
        <v>0</v>
      </c>
      <c r="BG54" s="600">
        <v>0</v>
      </c>
      <c r="BH54" s="600">
        <v>0</v>
      </c>
      <c r="BI54" s="600">
        <v>0</v>
      </c>
      <c r="BJ54" s="579">
        <v>0</v>
      </c>
      <c r="BK54" s="600">
        <v>0</v>
      </c>
      <c r="BL54" s="600">
        <v>0</v>
      </c>
      <c r="BM54" s="600">
        <v>0</v>
      </c>
      <c r="BN54" s="600">
        <v>0</v>
      </c>
      <c r="BO54" s="600">
        <v>0</v>
      </c>
      <c r="BP54" s="600">
        <v>0</v>
      </c>
      <c r="BQ54" s="600">
        <v>0</v>
      </c>
      <c r="BR54" s="600">
        <v>0</v>
      </c>
      <c r="BS54" s="600">
        <v>0</v>
      </c>
      <c r="BT54" s="600">
        <v>0</v>
      </c>
      <c r="BU54" s="600">
        <v>0</v>
      </c>
      <c r="BV54" s="600">
        <v>0</v>
      </c>
      <c r="BW54" s="648">
        <v>0</v>
      </c>
      <c r="BX54" s="600">
        <v>0</v>
      </c>
      <c r="BY54" s="600">
        <f t="shared" si="2"/>
        <v>0</v>
      </c>
      <c r="BZ54" s="601" t="s">
        <v>176</v>
      </c>
      <c r="CA54" s="601" t="s">
        <v>176</v>
      </c>
    </row>
    <row r="55" spans="1:79" s="583" customFormat="1">
      <c r="A55" s="584" t="s">
        <v>111</v>
      </c>
      <c r="B55" s="585" t="s">
        <v>112</v>
      </c>
      <c r="C55" s="578" t="s">
        <v>113</v>
      </c>
      <c r="D55" s="595">
        <v>0</v>
      </c>
      <c r="E55" s="600">
        <v>0</v>
      </c>
      <c r="F55" s="595">
        <v>0</v>
      </c>
      <c r="G55" s="600">
        <v>0</v>
      </c>
      <c r="H55" s="600">
        <v>0</v>
      </c>
      <c r="I55" s="600">
        <v>0</v>
      </c>
      <c r="J55" s="600">
        <v>0</v>
      </c>
      <c r="K55" s="600">
        <v>0</v>
      </c>
      <c r="L55" s="648">
        <v>0</v>
      </c>
      <c r="M55" s="600">
        <v>0</v>
      </c>
      <c r="N55" s="600">
        <v>0</v>
      </c>
      <c r="O55" s="600">
        <v>0</v>
      </c>
      <c r="P55" s="600">
        <v>0</v>
      </c>
      <c r="Q55" s="600">
        <v>0</v>
      </c>
      <c r="R55" s="600">
        <v>0</v>
      </c>
      <c r="S55" s="600">
        <v>0</v>
      </c>
      <c r="T55" s="600">
        <v>0</v>
      </c>
      <c r="U55" s="600">
        <v>0</v>
      </c>
      <c r="V55" s="600">
        <v>0</v>
      </c>
      <c r="W55" s="600">
        <v>0</v>
      </c>
      <c r="X55" s="600">
        <v>0</v>
      </c>
      <c r="Y55" s="600">
        <v>0</v>
      </c>
      <c r="Z55" s="600">
        <v>0</v>
      </c>
      <c r="AA55" s="600">
        <v>0</v>
      </c>
      <c r="AB55" s="600">
        <v>0</v>
      </c>
      <c r="AC55" s="600">
        <v>0</v>
      </c>
      <c r="AD55" s="600">
        <v>0</v>
      </c>
      <c r="AE55" s="600">
        <v>0</v>
      </c>
      <c r="AF55" s="649">
        <v>0</v>
      </c>
      <c r="AG55" s="650">
        <v>0</v>
      </c>
      <c r="AH55" s="595">
        <v>0</v>
      </c>
      <c r="AI55" s="600">
        <v>0</v>
      </c>
      <c r="AJ55" s="600">
        <v>0</v>
      </c>
      <c r="AK55" s="600">
        <v>0</v>
      </c>
      <c r="AL55" s="600">
        <v>0</v>
      </c>
      <c r="AM55" s="649">
        <v>0</v>
      </c>
      <c r="AN55" s="579">
        <v>0</v>
      </c>
      <c r="AO55" s="579">
        <v>0</v>
      </c>
      <c r="AP55" s="600">
        <v>0</v>
      </c>
      <c r="AQ55" s="600">
        <v>0</v>
      </c>
      <c r="AR55" s="600">
        <v>0</v>
      </c>
      <c r="AS55" s="600">
        <v>0</v>
      </c>
      <c r="AT55" s="600">
        <v>0</v>
      </c>
      <c r="AU55" s="600">
        <v>0</v>
      </c>
      <c r="AV55" s="600">
        <v>0</v>
      </c>
      <c r="AW55" s="600">
        <v>0</v>
      </c>
      <c r="AX55" s="600">
        <v>0</v>
      </c>
      <c r="AY55" s="600">
        <v>0</v>
      </c>
      <c r="AZ55" s="600">
        <v>0</v>
      </c>
      <c r="BA55" s="600">
        <v>0</v>
      </c>
      <c r="BB55" s="600">
        <v>0</v>
      </c>
      <c r="BC55" s="600">
        <v>0</v>
      </c>
      <c r="BD55" s="600">
        <v>0</v>
      </c>
      <c r="BE55" s="600">
        <v>0</v>
      </c>
      <c r="BF55" s="600">
        <v>0</v>
      </c>
      <c r="BG55" s="600">
        <v>0</v>
      </c>
      <c r="BH55" s="600">
        <v>0</v>
      </c>
      <c r="BI55" s="600">
        <v>0</v>
      </c>
      <c r="BJ55" s="579">
        <v>0</v>
      </c>
      <c r="BK55" s="600">
        <v>0</v>
      </c>
      <c r="BL55" s="600">
        <v>0</v>
      </c>
      <c r="BM55" s="600">
        <v>0</v>
      </c>
      <c r="BN55" s="600">
        <v>0</v>
      </c>
      <c r="BO55" s="600">
        <v>0</v>
      </c>
      <c r="BP55" s="600">
        <v>0</v>
      </c>
      <c r="BQ55" s="600">
        <v>0</v>
      </c>
      <c r="BR55" s="600">
        <v>0</v>
      </c>
      <c r="BS55" s="600">
        <v>0</v>
      </c>
      <c r="BT55" s="600">
        <v>0</v>
      </c>
      <c r="BU55" s="600">
        <v>0</v>
      </c>
      <c r="BV55" s="600">
        <v>0</v>
      </c>
      <c r="BW55" s="648">
        <v>0</v>
      </c>
      <c r="BX55" s="600">
        <v>0</v>
      </c>
      <c r="BY55" s="600">
        <f t="shared" si="2"/>
        <v>0</v>
      </c>
      <c r="BZ55" s="601" t="s">
        <v>176</v>
      </c>
      <c r="CA55" s="601" t="s">
        <v>176</v>
      </c>
    </row>
    <row r="56" spans="1:79" s="583" customFormat="1">
      <c r="A56" s="584" t="s">
        <v>114</v>
      </c>
      <c r="B56" s="585" t="s">
        <v>115</v>
      </c>
      <c r="C56" s="578" t="s">
        <v>116</v>
      </c>
      <c r="D56" s="595">
        <v>0</v>
      </c>
      <c r="E56" s="600">
        <v>0</v>
      </c>
      <c r="F56" s="595">
        <v>0</v>
      </c>
      <c r="G56" s="600">
        <v>0</v>
      </c>
      <c r="H56" s="600">
        <v>0</v>
      </c>
      <c r="I56" s="600">
        <v>0</v>
      </c>
      <c r="J56" s="600">
        <v>0</v>
      </c>
      <c r="K56" s="601">
        <v>0</v>
      </c>
      <c r="L56" s="648">
        <v>0</v>
      </c>
      <c r="M56" s="600">
        <v>0</v>
      </c>
      <c r="N56" s="600">
        <v>0</v>
      </c>
      <c r="O56" s="600">
        <v>0</v>
      </c>
      <c r="P56" s="600">
        <v>0</v>
      </c>
      <c r="Q56" s="600">
        <v>0</v>
      </c>
      <c r="R56" s="600">
        <v>0</v>
      </c>
      <c r="S56" s="600">
        <v>0</v>
      </c>
      <c r="T56" s="600">
        <v>0</v>
      </c>
      <c r="U56" s="600">
        <v>0</v>
      </c>
      <c r="V56" s="600">
        <v>0</v>
      </c>
      <c r="W56" s="600">
        <v>0</v>
      </c>
      <c r="X56" s="600">
        <v>0</v>
      </c>
      <c r="Y56" s="600">
        <v>0</v>
      </c>
      <c r="Z56" s="600">
        <v>0</v>
      </c>
      <c r="AA56" s="600">
        <v>0</v>
      </c>
      <c r="AB56" s="600">
        <v>0</v>
      </c>
      <c r="AC56" s="600">
        <v>0</v>
      </c>
      <c r="AD56" s="600">
        <v>0</v>
      </c>
      <c r="AE56" s="600">
        <v>0</v>
      </c>
      <c r="AF56" s="649">
        <v>0</v>
      </c>
      <c r="AG56" s="650">
        <v>0</v>
      </c>
      <c r="AH56" s="595">
        <v>0</v>
      </c>
      <c r="AI56" s="600">
        <v>0</v>
      </c>
      <c r="AJ56" s="600">
        <v>0</v>
      </c>
      <c r="AK56" s="600">
        <v>0</v>
      </c>
      <c r="AL56" s="600">
        <v>0</v>
      </c>
      <c r="AM56" s="656">
        <v>0</v>
      </c>
      <c r="AN56" s="579">
        <v>0</v>
      </c>
      <c r="AO56" s="579">
        <v>0</v>
      </c>
      <c r="AP56" s="600">
        <v>0</v>
      </c>
      <c r="AQ56" s="600">
        <v>0</v>
      </c>
      <c r="AR56" s="600">
        <v>0</v>
      </c>
      <c r="AS56" s="600">
        <v>0</v>
      </c>
      <c r="AT56" s="601">
        <v>1</v>
      </c>
      <c r="AU56" s="600">
        <v>0</v>
      </c>
      <c r="AV56" s="600">
        <v>0</v>
      </c>
      <c r="AW56" s="600">
        <v>0</v>
      </c>
      <c r="AX56" s="600">
        <v>0</v>
      </c>
      <c r="AY56" s="600">
        <v>0</v>
      </c>
      <c r="AZ56" s="600">
        <v>0</v>
      </c>
      <c r="BA56" s="600">
        <v>0</v>
      </c>
      <c r="BB56" s="600">
        <v>0</v>
      </c>
      <c r="BC56" s="600">
        <v>0</v>
      </c>
      <c r="BD56" s="600">
        <v>0</v>
      </c>
      <c r="BE56" s="600">
        <v>0</v>
      </c>
      <c r="BF56" s="600">
        <v>0</v>
      </c>
      <c r="BG56" s="600">
        <v>0</v>
      </c>
      <c r="BH56" s="600">
        <v>0</v>
      </c>
      <c r="BI56" s="600">
        <v>0</v>
      </c>
      <c r="BJ56" s="579">
        <v>0</v>
      </c>
      <c r="BK56" s="600">
        <v>0</v>
      </c>
      <c r="BL56" s="600">
        <v>0</v>
      </c>
      <c r="BM56" s="600">
        <v>0</v>
      </c>
      <c r="BN56" s="600">
        <v>0</v>
      </c>
      <c r="BO56" s="601">
        <v>0</v>
      </c>
      <c r="BP56" s="600">
        <v>0</v>
      </c>
      <c r="BQ56" s="600">
        <f>'3 ОС'!M56-'13квОС'!AV56-'13квОС'!BC56-'13квОС'!BJ56</f>
        <v>0</v>
      </c>
      <c r="BR56" s="600">
        <v>0</v>
      </c>
      <c r="BS56" s="600">
        <v>0</v>
      </c>
      <c r="BT56" s="600">
        <v>0</v>
      </c>
      <c r="BU56" s="600">
        <v>0</v>
      </c>
      <c r="BV56" s="601">
        <v>0</v>
      </c>
      <c r="BW56" s="648">
        <v>0</v>
      </c>
      <c r="BX56" s="600">
        <v>0</v>
      </c>
      <c r="BY56" s="600">
        <f t="shared" si="2"/>
        <v>0</v>
      </c>
      <c r="BZ56" s="601" t="e">
        <f t="shared" si="3"/>
        <v>#DIV/0!</v>
      </c>
      <c r="CA56" s="601" t="s">
        <v>176</v>
      </c>
    </row>
    <row r="57" spans="1:79" s="729" customFormat="1" ht="45">
      <c r="A57" s="733" t="s">
        <v>117</v>
      </c>
      <c r="B57" s="723" t="s">
        <v>169</v>
      </c>
      <c r="C57" s="734" t="s">
        <v>119</v>
      </c>
      <c r="D57" s="743">
        <v>0.47499999999999998</v>
      </c>
      <c r="E57" s="748">
        <v>0</v>
      </c>
      <c r="F57" s="743">
        <v>0.47499999999999998</v>
      </c>
      <c r="G57" s="748">
        <v>0</v>
      </c>
      <c r="H57" s="748">
        <v>0</v>
      </c>
      <c r="I57" s="748">
        <v>0</v>
      </c>
      <c r="J57" s="748">
        <v>0</v>
      </c>
      <c r="K57" s="752">
        <v>1</v>
      </c>
      <c r="L57" s="749">
        <v>0</v>
      </c>
      <c r="M57" s="748">
        <v>0</v>
      </c>
      <c r="N57" s="748">
        <v>0</v>
      </c>
      <c r="O57" s="748">
        <v>0</v>
      </c>
      <c r="P57" s="748">
        <v>0</v>
      </c>
      <c r="Q57" s="748">
        <v>0</v>
      </c>
      <c r="R57" s="748">
        <v>0</v>
      </c>
      <c r="S57" s="748">
        <v>0</v>
      </c>
      <c r="T57" s="748">
        <v>0</v>
      </c>
      <c r="U57" s="748">
        <v>0</v>
      </c>
      <c r="V57" s="748">
        <v>0</v>
      </c>
      <c r="W57" s="748">
        <v>0</v>
      </c>
      <c r="X57" s="748">
        <v>0</v>
      </c>
      <c r="Y57" s="748">
        <v>0</v>
      </c>
      <c r="Z57" s="748">
        <v>0</v>
      </c>
      <c r="AA57" s="748">
        <v>0</v>
      </c>
      <c r="AB57" s="748">
        <v>0</v>
      </c>
      <c r="AC57" s="748">
        <v>0</v>
      </c>
      <c r="AD57" s="748">
        <v>0</v>
      </c>
      <c r="AE57" s="748">
        <v>0</v>
      </c>
      <c r="AF57" s="750">
        <v>0</v>
      </c>
      <c r="AG57" s="751">
        <v>0</v>
      </c>
      <c r="AH57" s="735">
        <v>0.47499999999999998</v>
      </c>
      <c r="AI57" s="748">
        <v>0</v>
      </c>
      <c r="AJ57" s="748">
        <v>0</v>
      </c>
      <c r="AK57" s="748">
        <v>0</v>
      </c>
      <c r="AL57" s="748">
        <v>0</v>
      </c>
      <c r="AM57" s="753">
        <v>1</v>
      </c>
      <c r="AN57" s="737">
        <v>0</v>
      </c>
      <c r="AO57" s="737">
        <v>0.47499999999999998</v>
      </c>
      <c r="AP57" s="748">
        <v>0</v>
      </c>
      <c r="AQ57" s="748">
        <v>0</v>
      </c>
      <c r="AR57" s="748">
        <v>0</v>
      </c>
      <c r="AS57" s="748">
        <v>0</v>
      </c>
      <c r="AT57" s="752">
        <v>1</v>
      </c>
      <c r="AU57" s="748">
        <v>0</v>
      </c>
      <c r="AV57" s="748">
        <v>0</v>
      </c>
      <c r="AW57" s="748">
        <v>0</v>
      </c>
      <c r="AX57" s="748">
        <v>0</v>
      </c>
      <c r="AY57" s="748">
        <v>0</v>
      </c>
      <c r="AZ57" s="748">
        <v>0</v>
      </c>
      <c r="BA57" s="748">
        <v>0</v>
      </c>
      <c r="BB57" s="748">
        <v>0</v>
      </c>
      <c r="BC57" s="748">
        <v>0</v>
      </c>
      <c r="BD57" s="748">
        <v>0</v>
      </c>
      <c r="BE57" s="748">
        <v>0</v>
      </c>
      <c r="BF57" s="748">
        <v>0</v>
      </c>
      <c r="BG57" s="748">
        <v>0</v>
      </c>
      <c r="BH57" s="748">
        <v>0</v>
      </c>
      <c r="BI57" s="748">
        <v>0</v>
      </c>
      <c r="BJ57" s="736">
        <v>0</v>
      </c>
      <c r="BK57" s="748">
        <v>0</v>
      </c>
      <c r="BL57" s="748">
        <v>0</v>
      </c>
      <c r="BM57" s="748">
        <v>0</v>
      </c>
      <c r="BN57" s="748">
        <v>0</v>
      </c>
      <c r="BO57" s="752">
        <v>0</v>
      </c>
      <c r="BP57" s="748">
        <v>0</v>
      </c>
      <c r="BQ57" s="748">
        <f>'3 ОС'!M57-'13квОС'!AV57-'13квОС'!BC57-'13квОС'!BJ57</f>
        <v>0</v>
      </c>
      <c r="BR57" s="748">
        <v>0</v>
      </c>
      <c r="BS57" s="748">
        <v>0</v>
      </c>
      <c r="BT57" s="748">
        <v>0</v>
      </c>
      <c r="BU57" s="748">
        <v>0</v>
      </c>
      <c r="BV57" s="752">
        <v>0</v>
      </c>
      <c r="BW57" s="749">
        <v>0</v>
      </c>
      <c r="BX57" s="748">
        <v>0</v>
      </c>
      <c r="BY57" s="748">
        <f t="shared" si="2"/>
        <v>0</v>
      </c>
      <c r="BZ57" s="752">
        <f t="shared" si="3"/>
        <v>0</v>
      </c>
      <c r="CA57" s="752" t="s">
        <v>176</v>
      </c>
    </row>
    <row r="58" spans="1:79" s="583" customFormat="1">
      <c r="A58" s="584" t="s">
        <v>120</v>
      </c>
      <c r="B58" s="590" t="s">
        <v>121</v>
      </c>
      <c r="C58" s="578" t="s">
        <v>122</v>
      </c>
      <c r="D58" s="595">
        <v>0</v>
      </c>
      <c r="E58" s="600">
        <v>0</v>
      </c>
      <c r="F58" s="595">
        <v>0</v>
      </c>
      <c r="G58" s="600">
        <v>0</v>
      </c>
      <c r="H58" s="600">
        <v>0</v>
      </c>
      <c r="I58" s="600">
        <v>0</v>
      </c>
      <c r="J58" s="600">
        <v>0</v>
      </c>
      <c r="K58" s="600">
        <v>0</v>
      </c>
      <c r="L58" s="648">
        <v>0</v>
      </c>
      <c r="M58" s="600">
        <v>0</v>
      </c>
      <c r="N58" s="600">
        <v>0</v>
      </c>
      <c r="O58" s="600">
        <v>0</v>
      </c>
      <c r="P58" s="600">
        <v>0</v>
      </c>
      <c r="Q58" s="600">
        <v>0</v>
      </c>
      <c r="R58" s="600">
        <v>0</v>
      </c>
      <c r="S58" s="600">
        <v>0</v>
      </c>
      <c r="T58" s="600">
        <v>0</v>
      </c>
      <c r="U58" s="600">
        <v>0</v>
      </c>
      <c r="V58" s="600">
        <v>0</v>
      </c>
      <c r="W58" s="600">
        <v>0</v>
      </c>
      <c r="X58" s="600">
        <v>0</v>
      </c>
      <c r="Y58" s="600">
        <v>0</v>
      </c>
      <c r="Z58" s="600">
        <v>0</v>
      </c>
      <c r="AA58" s="600">
        <v>0</v>
      </c>
      <c r="AB58" s="600">
        <v>0</v>
      </c>
      <c r="AC58" s="600">
        <v>0</v>
      </c>
      <c r="AD58" s="600">
        <v>0</v>
      </c>
      <c r="AE58" s="600">
        <v>0</v>
      </c>
      <c r="AF58" s="649">
        <v>0</v>
      </c>
      <c r="AG58" s="650">
        <v>0</v>
      </c>
      <c r="AH58" s="595">
        <v>0</v>
      </c>
      <c r="AI58" s="600">
        <v>0</v>
      </c>
      <c r="AJ58" s="600">
        <v>0</v>
      </c>
      <c r="AK58" s="600">
        <v>0</v>
      </c>
      <c r="AL58" s="600">
        <v>0</v>
      </c>
      <c r="AM58" s="649">
        <v>0</v>
      </c>
      <c r="AN58" s="579">
        <v>0</v>
      </c>
      <c r="AO58" s="579">
        <v>0</v>
      </c>
      <c r="AP58" s="600">
        <v>0</v>
      </c>
      <c r="AQ58" s="600">
        <v>0</v>
      </c>
      <c r="AR58" s="600">
        <v>0</v>
      </c>
      <c r="AS58" s="600">
        <v>0</v>
      </c>
      <c r="AT58" s="600">
        <v>0</v>
      </c>
      <c r="AU58" s="600">
        <v>0</v>
      </c>
      <c r="AV58" s="600">
        <v>0</v>
      </c>
      <c r="AW58" s="600">
        <v>0</v>
      </c>
      <c r="AX58" s="600">
        <v>0</v>
      </c>
      <c r="AY58" s="600">
        <v>0</v>
      </c>
      <c r="AZ58" s="600">
        <v>0</v>
      </c>
      <c r="BA58" s="600">
        <v>0</v>
      </c>
      <c r="BB58" s="600">
        <v>0</v>
      </c>
      <c r="BC58" s="600">
        <v>0</v>
      </c>
      <c r="BD58" s="600">
        <v>0</v>
      </c>
      <c r="BE58" s="600">
        <v>0</v>
      </c>
      <c r="BF58" s="600">
        <v>0</v>
      </c>
      <c r="BG58" s="600">
        <v>0</v>
      </c>
      <c r="BH58" s="600">
        <v>0</v>
      </c>
      <c r="BI58" s="600">
        <v>0</v>
      </c>
      <c r="BJ58" s="579">
        <v>0</v>
      </c>
      <c r="BK58" s="600">
        <v>0</v>
      </c>
      <c r="BL58" s="600">
        <v>0</v>
      </c>
      <c r="BM58" s="600">
        <v>0</v>
      </c>
      <c r="BN58" s="600">
        <v>0</v>
      </c>
      <c r="BO58" s="600">
        <v>0</v>
      </c>
      <c r="BP58" s="600">
        <v>0</v>
      </c>
      <c r="BQ58" s="600">
        <v>0</v>
      </c>
      <c r="BR58" s="600">
        <v>0</v>
      </c>
      <c r="BS58" s="600">
        <v>0</v>
      </c>
      <c r="BT58" s="600">
        <v>0</v>
      </c>
      <c r="BU58" s="600">
        <v>0</v>
      </c>
      <c r="BV58" s="600">
        <v>0</v>
      </c>
      <c r="BW58" s="648">
        <v>0</v>
      </c>
      <c r="BX58" s="600">
        <v>0</v>
      </c>
      <c r="BY58" s="600">
        <f t="shared" si="2"/>
        <v>0</v>
      </c>
      <c r="BZ58" s="601" t="s">
        <v>176</v>
      </c>
      <c r="CA58" s="601" t="s">
        <v>176</v>
      </c>
    </row>
    <row r="59" spans="1:79" s="729" customFormat="1" ht="60">
      <c r="A59" s="733" t="s">
        <v>123</v>
      </c>
      <c r="B59" s="723" t="s">
        <v>124</v>
      </c>
      <c r="C59" s="734" t="s">
        <v>125</v>
      </c>
      <c r="D59" s="735">
        <v>0.313</v>
      </c>
      <c r="E59" s="748">
        <v>0</v>
      </c>
      <c r="F59" s="735">
        <v>0.313</v>
      </c>
      <c r="G59" s="748">
        <v>0</v>
      </c>
      <c r="H59" s="748">
        <v>0</v>
      </c>
      <c r="I59" s="748">
        <v>0</v>
      </c>
      <c r="J59" s="748">
        <v>0</v>
      </c>
      <c r="K59" s="748">
        <v>1</v>
      </c>
      <c r="L59" s="749">
        <v>0</v>
      </c>
      <c r="M59" s="748">
        <v>0</v>
      </c>
      <c r="N59" s="748">
        <v>0</v>
      </c>
      <c r="O59" s="748">
        <v>0</v>
      </c>
      <c r="P59" s="748">
        <v>0</v>
      </c>
      <c r="Q59" s="748">
        <v>0</v>
      </c>
      <c r="R59" s="748">
        <v>0</v>
      </c>
      <c r="S59" s="748">
        <v>0</v>
      </c>
      <c r="T59" s="748">
        <v>0</v>
      </c>
      <c r="U59" s="748">
        <v>0</v>
      </c>
      <c r="V59" s="748">
        <v>0</v>
      </c>
      <c r="W59" s="748">
        <v>0</v>
      </c>
      <c r="X59" s="748">
        <v>0</v>
      </c>
      <c r="Y59" s="748">
        <v>0</v>
      </c>
      <c r="Z59" s="748">
        <v>0</v>
      </c>
      <c r="AA59" s="748">
        <v>0</v>
      </c>
      <c r="AB59" s="748">
        <v>0</v>
      </c>
      <c r="AC59" s="748">
        <v>0</v>
      </c>
      <c r="AD59" s="748">
        <v>0</v>
      </c>
      <c r="AE59" s="748">
        <v>0</v>
      </c>
      <c r="AF59" s="750">
        <v>0</v>
      </c>
      <c r="AG59" s="751">
        <v>0</v>
      </c>
      <c r="AH59" s="735">
        <v>0.313</v>
      </c>
      <c r="AI59" s="748">
        <v>0</v>
      </c>
      <c r="AJ59" s="748">
        <v>0</v>
      </c>
      <c r="AK59" s="748">
        <v>0</v>
      </c>
      <c r="AL59" s="748">
        <v>0</v>
      </c>
      <c r="AM59" s="750">
        <v>1</v>
      </c>
      <c r="AN59" s="736">
        <v>0</v>
      </c>
      <c r="AO59" s="736">
        <v>0.313</v>
      </c>
      <c r="AP59" s="748">
        <v>0</v>
      </c>
      <c r="AQ59" s="748">
        <v>0</v>
      </c>
      <c r="AR59" s="748">
        <v>0</v>
      </c>
      <c r="AS59" s="748">
        <v>0</v>
      </c>
      <c r="AT59" s="748">
        <v>1</v>
      </c>
      <c r="AU59" s="748">
        <v>0</v>
      </c>
      <c r="AV59" s="748">
        <v>0</v>
      </c>
      <c r="AW59" s="748">
        <v>0</v>
      </c>
      <c r="AX59" s="748">
        <v>0</v>
      </c>
      <c r="AY59" s="748">
        <v>0</v>
      </c>
      <c r="AZ59" s="748">
        <v>0</v>
      </c>
      <c r="BA59" s="748">
        <v>0</v>
      </c>
      <c r="BB59" s="748">
        <v>0</v>
      </c>
      <c r="BC59" s="748">
        <v>0</v>
      </c>
      <c r="BD59" s="748">
        <v>0</v>
      </c>
      <c r="BE59" s="748">
        <v>0</v>
      </c>
      <c r="BF59" s="748">
        <v>0</v>
      </c>
      <c r="BG59" s="748">
        <v>0</v>
      </c>
      <c r="BH59" s="748">
        <v>0</v>
      </c>
      <c r="BI59" s="748">
        <v>0</v>
      </c>
      <c r="BJ59" s="736">
        <v>0</v>
      </c>
      <c r="BK59" s="748">
        <v>0</v>
      </c>
      <c r="BL59" s="748">
        <v>0</v>
      </c>
      <c r="BM59" s="748">
        <v>0</v>
      </c>
      <c r="BN59" s="748">
        <v>0</v>
      </c>
      <c r="BO59" s="748">
        <v>0</v>
      </c>
      <c r="BP59" s="748">
        <v>0</v>
      </c>
      <c r="BQ59" s="748">
        <v>0</v>
      </c>
      <c r="BR59" s="748">
        <v>0</v>
      </c>
      <c r="BS59" s="748">
        <v>0</v>
      </c>
      <c r="BT59" s="748">
        <v>0</v>
      </c>
      <c r="BU59" s="748">
        <v>0</v>
      </c>
      <c r="BV59" s="748">
        <v>0</v>
      </c>
      <c r="BW59" s="749">
        <v>0</v>
      </c>
      <c r="BX59" s="748">
        <v>0</v>
      </c>
      <c r="BY59" s="748">
        <f t="shared" si="2"/>
        <v>0</v>
      </c>
      <c r="BZ59" s="752" t="s">
        <v>176</v>
      </c>
      <c r="CA59" s="752" t="s">
        <v>176</v>
      </c>
    </row>
    <row r="60" spans="1:79" s="583" customFormat="1" ht="30.75" thickBot="1">
      <c r="A60" s="591" t="s">
        <v>126</v>
      </c>
      <c r="B60" s="592" t="s">
        <v>127</v>
      </c>
      <c r="C60" s="593" t="s">
        <v>128</v>
      </c>
      <c r="D60" s="597">
        <v>0</v>
      </c>
      <c r="E60" s="606">
        <v>0</v>
      </c>
      <c r="F60" s="597">
        <v>0</v>
      </c>
      <c r="G60" s="606">
        <v>0</v>
      </c>
      <c r="H60" s="606">
        <v>0</v>
      </c>
      <c r="I60" s="606">
        <v>0</v>
      </c>
      <c r="J60" s="606">
        <v>0</v>
      </c>
      <c r="K60" s="607">
        <v>0</v>
      </c>
      <c r="L60" s="653">
        <v>0</v>
      </c>
      <c r="M60" s="606">
        <v>0</v>
      </c>
      <c r="N60" s="606">
        <v>0</v>
      </c>
      <c r="O60" s="606">
        <v>0</v>
      </c>
      <c r="P60" s="606">
        <v>0</v>
      </c>
      <c r="Q60" s="606">
        <v>0</v>
      </c>
      <c r="R60" s="606">
        <v>0</v>
      </c>
      <c r="S60" s="606">
        <v>0</v>
      </c>
      <c r="T60" s="606">
        <v>0</v>
      </c>
      <c r="U60" s="606">
        <v>0</v>
      </c>
      <c r="V60" s="606">
        <v>0</v>
      </c>
      <c r="W60" s="606">
        <v>0</v>
      </c>
      <c r="X60" s="606">
        <v>0</v>
      </c>
      <c r="Y60" s="606">
        <v>0</v>
      </c>
      <c r="Z60" s="606">
        <v>0</v>
      </c>
      <c r="AA60" s="606">
        <v>0</v>
      </c>
      <c r="AB60" s="606">
        <v>0</v>
      </c>
      <c r="AC60" s="606">
        <v>0</v>
      </c>
      <c r="AD60" s="606">
        <v>0</v>
      </c>
      <c r="AE60" s="606">
        <v>0</v>
      </c>
      <c r="AF60" s="654">
        <v>0</v>
      </c>
      <c r="AG60" s="652">
        <v>0</v>
      </c>
      <c r="AH60" s="597">
        <v>0</v>
      </c>
      <c r="AI60" s="606">
        <v>0</v>
      </c>
      <c r="AJ60" s="606">
        <v>0</v>
      </c>
      <c r="AK60" s="606">
        <v>0</v>
      </c>
      <c r="AL60" s="606">
        <v>0</v>
      </c>
      <c r="AM60" s="660">
        <v>0</v>
      </c>
      <c r="AN60" s="594">
        <v>0</v>
      </c>
      <c r="AO60" s="594">
        <v>0</v>
      </c>
      <c r="AP60" s="606">
        <v>0</v>
      </c>
      <c r="AQ60" s="606">
        <v>0</v>
      </c>
      <c r="AR60" s="606">
        <v>0</v>
      </c>
      <c r="AS60" s="606">
        <v>0</v>
      </c>
      <c r="AT60" s="607">
        <v>0</v>
      </c>
      <c r="AU60" s="606">
        <v>0</v>
      </c>
      <c r="AV60" s="606">
        <v>0</v>
      </c>
      <c r="AW60" s="606">
        <v>0</v>
      </c>
      <c r="AX60" s="606">
        <v>0</v>
      </c>
      <c r="AY60" s="606">
        <v>0</v>
      </c>
      <c r="AZ60" s="606">
        <v>0</v>
      </c>
      <c r="BA60" s="606">
        <v>0</v>
      </c>
      <c r="BB60" s="606">
        <v>0</v>
      </c>
      <c r="BC60" s="606">
        <v>0</v>
      </c>
      <c r="BD60" s="606">
        <v>0</v>
      </c>
      <c r="BE60" s="606">
        <v>0</v>
      </c>
      <c r="BF60" s="606">
        <v>0</v>
      </c>
      <c r="BG60" s="606">
        <v>0</v>
      </c>
      <c r="BH60" s="606">
        <v>0</v>
      </c>
      <c r="BI60" s="606">
        <v>0</v>
      </c>
      <c r="BJ60" s="594">
        <v>0</v>
      </c>
      <c r="BK60" s="606">
        <v>0</v>
      </c>
      <c r="BL60" s="606">
        <v>0</v>
      </c>
      <c r="BM60" s="606">
        <v>0</v>
      </c>
      <c r="BN60" s="606">
        <v>0</v>
      </c>
      <c r="BO60" s="607">
        <v>0</v>
      </c>
      <c r="BP60" s="606">
        <v>0</v>
      </c>
      <c r="BQ60" s="600">
        <f>'3 ОС'!M60-'13квОС'!AV60-'13квОС'!BC60-'13квОС'!BJ60</f>
        <v>0</v>
      </c>
      <c r="BR60" s="606">
        <v>0</v>
      </c>
      <c r="BS60" s="606">
        <v>0</v>
      </c>
      <c r="BT60" s="606">
        <v>0</v>
      </c>
      <c r="BU60" s="606">
        <v>0</v>
      </c>
      <c r="BV60" s="607">
        <v>0</v>
      </c>
      <c r="BW60" s="653">
        <v>0</v>
      </c>
      <c r="BX60" s="606">
        <v>0</v>
      </c>
      <c r="BY60" s="606">
        <f t="shared" si="2"/>
        <v>0</v>
      </c>
      <c r="BZ60" s="607" t="e">
        <f t="shared" si="3"/>
        <v>#DIV/0!</v>
      </c>
      <c r="CA60" s="607" t="s">
        <v>176</v>
      </c>
    </row>
  </sheetData>
  <autoFilter ref="A20:CB60" xr:uid="{D46EF762-1732-4282-A71D-9E2F175C75BA}"/>
  <mergeCells count="38"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AO18:AT18"/>
    <mergeCell ref="E17:K17"/>
    <mergeCell ref="L17:R17"/>
    <mergeCell ref="S17:Y17"/>
    <mergeCell ref="Z17:AF17"/>
    <mergeCell ref="A4:AM4"/>
    <mergeCell ref="A5:AM5"/>
    <mergeCell ref="A7:AM7"/>
    <mergeCell ref="A8:AM8"/>
    <mergeCell ref="A10:AM10"/>
    <mergeCell ref="T18:Y18"/>
    <mergeCell ref="AA18:AF18"/>
    <mergeCell ref="AH18:AM18"/>
    <mergeCell ref="AV18:BA18"/>
    <mergeCell ref="BC18:BH18"/>
    <mergeCell ref="BY18:BZ18"/>
    <mergeCell ref="AN17:AT17"/>
    <mergeCell ref="BW18:BX18"/>
    <mergeCell ref="AG17:AM17"/>
    <mergeCell ref="CA15:CA19"/>
    <mergeCell ref="BJ18:BO18"/>
    <mergeCell ref="BQ18:BV18"/>
    <mergeCell ref="AU17:BA17"/>
    <mergeCell ref="BB17:BH17"/>
    <mergeCell ref="BI17:BO17"/>
    <mergeCell ref="BP17:BV17"/>
    <mergeCell ref="BW15:BZ17"/>
  </mergeCells>
  <printOptions horizontalCentered="1"/>
  <pageMargins left="0.78740155696868896" right="0.39370077848434398" top="0.78740155696868896" bottom="0.78740155696868896" header="0.31496062874794001" footer="0.31496062874794001"/>
  <pageSetup paperSize="9" scale="80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62"/>
  <sheetViews>
    <sheetView topLeftCell="A7" zoomScale="80" zoomScaleNormal="80" workbookViewId="0">
      <selection activeCell="A59" sqref="A59:D59"/>
    </sheetView>
  </sheetViews>
  <sheetFormatPr defaultColWidth="9" defaultRowHeight="15.75" customHeight="1"/>
  <cols>
    <col min="1" max="1" width="10.625" style="1" customWidth="1"/>
    <col min="2" max="2" width="37.875" style="1" customWidth="1"/>
    <col min="3" max="3" width="17.75" style="1" customWidth="1"/>
    <col min="4" max="4" width="24" style="1" customWidth="1"/>
    <col min="5" max="34" width="5.625" style="1" customWidth="1"/>
    <col min="35" max="16384" width="9" style="1"/>
  </cols>
  <sheetData>
    <row r="1" spans="1:34" ht="18.75">
      <c r="AH1" s="3" t="s">
        <v>1000</v>
      </c>
    </row>
    <row r="2" spans="1:34" ht="18.75">
      <c r="AH2" s="4" t="s">
        <v>1</v>
      </c>
    </row>
    <row r="3" spans="1:34" ht="18.75">
      <c r="AH3" s="4" t="s">
        <v>2</v>
      </c>
    </row>
    <row r="4" spans="1:34" s="23" customFormat="1" ht="40.5" customHeight="1">
      <c r="A4" s="1029" t="s">
        <v>1132</v>
      </c>
      <c r="B4" s="1029"/>
      <c r="C4" s="1029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1029"/>
      <c r="W4" s="1029"/>
      <c r="X4" s="1029"/>
      <c r="Y4" s="1029"/>
      <c r="Z4" s="1029"/>
      <c r="AA4" s="1029"/>
      <c r="AB4" s="1029"/>
      <c r="AC4" s="1029"/>
      <c r="AD4" s="1029"/>
      <c r="AE4" s="1029"/>
      <c r="AF4" s="1029"/>
      <c r="AG4" s="1029"/>
      <c r="AH4" s="1029"/>
    </row>
    <row r="5" spans="1:34" ht="18.75" customHeight="1">
      <c r="A5" s="944" t="s">
        <v>1082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944"/>
      <c r="AC5" s="944"/>
      <c r="AD5" s="944"/>
      <c r="AE5" s="944"/>
      <c r="AF5" s="944"/>
      <c r="AG5" s="944"/>
      <c r="AH5" s="944"/>
    </row>
    <row r="6" spans="1:34" ht="18.75">
      <c r="A6" s="157"/>
      <c r="B6" s="157"/>
      <c r="C6" s="157"/>
      <c r="D6" s="157"/>
      <c r="E6" s="157"/>
      <c r="F6" s="157"/>
      <c r="G6" s="157"/>
      <c r="H6" s="157"/>
      <c r="I6" s="157"/>
    </row>
    <row r="7" spans="1:34" ht="18.75" customHeight="1">
      <c r="A7" s="1030" t="s">
        <v>1001</v>
      </c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944"/>
      <c r="O7" s="944"/>
      <c r="P7" s="944"/>
      <c r="Q7" s="944"/>
      <c r="R7" s="944"/>
      <c r="S7" s="944"/>
      <c r="T7" s="944"/>
      <c r="U7" s="944"/>
      <c r="V7" s="944"/>
      <c r="W7" s="944"/>
      <c r="X7" s="944"/>
      <c r="Y7" s="944"/>
      <c r="Z7" s="944"/>
      <c r="AA7" s="944"/>
      <c r="AB7" s="944"/>
      <c r="AC7" s="944"/>
      <c r="AD7" s="944"/>
      <c r="AE7" s="944"/>
      <c r="AF7" s="944"/>
      <c r="AG7" s="944"/>
      <c r="AH7" s="944"/>
    </row>
    <row r="8" spans="1:34">
      <c r="A8" s="948" t="s">
        <v>171</v>
      </c>
      <c r="B8" s="948"/>
      <c r="C8" s="948"/>
      <c r="D8" s="948"/>
      <c r="E8" s="948"/>
      <c r="F8" s="948"/>
      <c r="G8" s="948"/>
      <c r="H8" s="948"/>
      <c r="I8" s="948"/>
      <c r="J8" s="948"/>
      <c r="K8" s="948"/>
      <c r="L8" s="948"/>
      <c r="M8" s="948"/>
      <c r="N8" s="948"/>
      <c r="O8" s="948"/>
      <c r="P8" s="948"/>
      <c r="Q8" s="948"/>
      <c r="R8" s="948"/>
      <c r="S8" s="948"/>
      <c r="T8" s="948"/>
      <c r="U8" s="948"/>
      <c r="V8" s="948"/>
      <c r="W8" s="948"/>
      <c r="X8" s="948"/>
      <c r="Y8" s="948"/>
      <c r="Z8" s="948"/>
      <c r="AA8" s="948"/>
      <c r="AB8" s="948"/>
      <c r="AC8" s="948"/>
      <c r="AD8" s="948"/>
      <c r="AE8" s="948"/>
      <c r="AF8" s="948"/>
      <c r="AG8" s="948"/>
      <c r="AH8" s="948"/>
    </row>
    <row r="9" spans="1:34">
      <c r="A9" s="156"/>
      <c r="B9" s="156"/>
      <c r="C9" s="156"/>
      <c r="D9" s="156"/>
      <c r="E9" s="156"/>
      <c r="F9" s="156"/>
      <c r="G9" s="156"/>
      <c r="H9" s="156"/>
      <c r="I9" s="156"/>
    </row>
    <row r="10" spans="1:34" ht="18.75">
      <c r="A10" s="945" t="s">
        <v>1083</v>
      </c>
      <c r="B10" s="945"/>
      <c r="C10" s="945"/>
      <c r="D10" s="945"/>
      <c r="E10" s="945"/>
      <c r="F10" s="945"/>
      <c r="G10" s="945"/>
      <c r="H10" s="945"/>
      <c r="I10" s="945"/>
      <c r="J10" s="945"/>
      <c r="K10" s="945"/>
      <c r="L10" s="945"/>
      <c r="M10" s="945"/>
      <c r="N10" s="945"/>
      <c r="O10" s="945"/>
      <c r="P10" s="945"/>
      <c r="Q10" s="945"/>
      <c r="R10" s="945"/>
      <c r="S10" s="945"/>
      <c r="T10" s="945"/>
      <c r="U10" s="945"/>
      <c r="V10" s="945"/>
      <c r="W10" s="945"/>
      <c r="X10" s="945"/>
      <c r="Y10" s="945"/>
      <c r="Z10" s="945"/>
      <c r="AA10" s="945"/>
      <c r="AB10" s="945"/>
      <c r="AC10" s="945"/>
      <c r="AD10" s="945"/>
      <c r="AE10" s="945"/>
      <c r="AF10" s="945"/>
      <c r="AG10" s="945"/>
      <c r="AH10" s="945"/>
    </row>
    <row r="12" spans="1:34" ht="38.25" customHeight="1">
      <c r="A12" s="1092" t="s">
        <v>1084</v>
      </c>
      <c r="B12" s="1093"/>
      <c r="C12" s="1093"/>
      <c r="D12" s="1093"/>
      <c r="E12" s="1093"/>
      <c r="F12" s="1093"/>
      <c r="G12" s="1093"/>
      <c r="H12" s="1093"/>
      <c r="I12" s="1093"/>
      <c r="J12" s="1093"/>
      <c r="K12" s="1093"/>
      <c r="L12" s="1093"/>
      <c r="M12" s="1093"/>
      <c r="N12" s="1093"/>
      <c r="O12" s="1093"/>
      <c r="P12" s="1093"/>
      <c r="Q12" s="1093"/>
      <c r="R12" s="1093"/>
      <c r="S12" s="1093"/>
      <c r="T12" s="1093"/>
      <c r="U12" s="1093"/>
      <c r="V12" s="1093"/>
      <c r="W12" s="1093"/>
      <c r="X12" s="1093"/>
      <c r="Y12" s="1093"/>
      <c r="Z12" s="1093"/>
      <c r="AA12" s="1093"/>
      <c r="AB12" s="1093"/>
      <c r="AC12" s="1093"/>
      <c r="AD12" s="1093"/>
      <c r="AE12" s="1093"/>
      <c r="AF12" s="1093"/>
      <c r="AG12" s="1093"/>
      <c r="AH12" s="1093"/>
    </row>
    <row r="13" spans="1:34">
      <c r="A13" s="948" t="s">
        <v>1002</v>
      </c>
      <c r="B13" s="948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8"/>
      <c r="AH13" s="948"/>
    </row>
    <row r="14" spans="1:34" ht="18.75">
      <c r="A14" s="1067"/>
      <c r="B14" s="1067"/>
      <c r="C14" s="1067"/>
      <c r="D14" s="1067"/>
      <c r="E14" s="1067"/>
      <c r="F14" s="1067"/>
      <c r="G14" s="1067"/>
      <c r="H14" s="1067"/>
      <c r="I14" s="1067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</row>
    <row r="15" spans="1:34" ht="33" customHeight="1">
      <c r="A15" s="976" t="s">
        <v>6</v>
      </c>
      <c r="B15" s="979" t="s">
        <v>7</v>
      </c>
      <c r="C15" s="979" t="s">
        <v>8</v>
      </c>
      <c r="D15" s="976" t="s">
        <v>173</v>
      </c>
      <c r="E15" s="1098" t="s">
        <v>1133</v>
      </c>
      <c r="F15" s="1099"/>
      <c r="G15" s="1099"/>
      <c r="H15" s="1099"/>
      <c r="I15" s="1099"/>
      <c r="J15" s="1099"/>
      <c r="K15" s="1099"/>
      <c r="L15" s="1099"/>
      <c r="M15" s="1099"/>
      <c r="N15" s="1099"/>
      <c r="O15" s="1099"/>
      <c r="P15" s="1099"/>
      <c r="Q15" s="1099"/>
      <c r="R15" s="1099"/>
      <c r="S15" s="1099"/>
      <c r="T15" s="1099"/>
      <c r="U15" s="1099"/>
      <c r="V15" s="1099"/>
      <c r="W15" s="1099"/>
      <c r="X15" s="1099"/>
      <c r="Y15" s="1099"/>
      <c r="Z15" s="1099"/>
      <c r="AA15" s="1099"/>
      <c r="AB15" s="1099"/>
      <c r="AC15" s="1099"/>
      <c r="AD15" s="1099"/>
      <c r="AE15" s="1099"/>
      <c r="AF15" s="1099"/>
      <c r="AG15" s="1099"/>
      <c r="AH15" s="1100"/>
    </row>
    <row r="16" spans="1:34" ht="33" customHeight="1" thickBot="1">
      <c r="A16" s="977"/>
      <c r="B16" s="979"/>
      <c r="C16" s="979"/>
      <c r="D16" s="977"/>
      <c r="E16" s="1095"/>
      <c r="F16" s="1031"/>
      <c r="G16" s="1031"/>
      <c r="H16" s="1031"/>
      <c r="I16" s="1031"/>
      <c r="J16" s="1101"/>
      <c r="K16" s="1101"/>
      <c r="L16" s="1101"/>
      <c r="M16" s="1101"/>
      <c r="N16" s="1101"/>
      <c r="O16" s="1101"/>
      <c r="P16" s="1101"/>
      <c r="Q16" s="1101"/>
      <c r="R16" s="1101"/>
      <c r="S16" s="1101"/>
      <c r="T16" s="1101"/>
      <c r="U16" s="1101"/>
      <c r="V16" s="1101"/>
      <c r="W16" s="1101"/>
      <c r="X16" s="1101"/>
      <c r="Y16" s="1101"/>
      <c r="Z16" s="1101"/>
      <c r="AA16" s="1101"/>
      <c r="AB16" s="1101"/>
      <c r="AC16" s="1101"/>
      <c r="AD16" s="1101"/>
      <c r="AE16" s="1101"/>
      <c r="AF16" s="1101"/>
      <c r="AG16" s="1101"/>
      <c r="AH16" s="1102"/>
    </row>
    <row r="17" spans="1:34" ht="37.5" customHeight="1">
      <c r="A17" s="977"/>
      <c r="B17" s="979"/>
      <c r="C17" s="979"/>
      <c r="D17" s="1095"/>
      <c r="E17" s="1081" t="s">
        <v>13</v>
      </c>
      <c r="F17" s="1082"/>
      <c r="G17" s="1082"/>
      <c r="H17" s="1082"/>
      <c r="I17" s="1083"/>
      <c r="J17" s="1091" t="s">
        <v>14</v>
      </c>
      <c r="K17" s="981"/>
      <c r="L17" s="981"/>
      <c r="M17" s="981"/>
      <c r="N17" s="981"/>
      <c r="O17" s="981"/>
      <c r="P17" s="981"/>
      <c r="Q17" s="981"/>
      <c r="R17" s="981"/>
      <c r="S17" s="981"/>
      <c r="T17" s="981"/>
      <c r="U17" s="981"/>
      <c r="V17" s="981"/>
      <c r="W17" s="981"/>
      <c r="X17" s="981"/>
      <c r="Y17" s="981"/>
      <c r="Z17" s="981"/>
      <c r="AA17" s="981"/>
      <c r="AB17" s="981"/>
      <c r="AC17" s="981"/>
      <c r="AD17" s="981"/>
      <c r="AE17" s="981"/>
      <c r="AF17" s="981"/>
      <c r="AG17" s="981"/>
      <c r="AH17" s="981"/>
    </row>
    <row r="18" spans="1:34" ht="30" customHeight="1">
      <c r="A18" s="977"/>
      <c r="B18" s="979"/>
      <c r="C18" s="979"/>
      <c r="D18" s="1095"/>
      <c r="E18" s="1097" t="s">
        <v>906</v>
      </c>
      <c r="F18" s="981"/>
      <c r="G18" s="981"/>
      <c r="H18" s="981"/>
      <c r="I18" s="1087"/>
      <c r="J18" s="1091" t="s">
        <v>921</v>
      </c>
      <c r="K18" s="981"/>
      <c r="L18" s="981"/>
      <c r="M18" s="981"/>
      <c r="N18" s="981"/>
      <c r="O18" s="981" t="s">
        <v>907</v>
      </c>
      <c r="P18" s="981"/>
      <c r="Q18" s="981"/>
      <c r="R18" s="981"/>
      <c r="S18" s="981"/>
      <c r="T18" s="981" t="s">
        <v>908</v>
      </c>
      <c r="U18" s="981"/>
      <c r="V18" s="981"/>
      <c r="W18" s="981"/>
      <c r="X18" s="981"/>
      <c r="Y18" s="981" t="s">
        <v>909</v>
      </c>
      <c r="Z18" s="981"/>
      <c r="AA18" s="981"/>
      <c r="AB18" s="981"/>
      <c r="AC18" s="981"/>
      <c r="AD18" s="981" t="s">
        <v>910</v>
      </c>
      <c r="AE18" s="981"/>
      <c r="AF18" s="981"/>
      <c r="AG18" s="981"/>
      <c r="AH18" s="981"/>
    </row>
    <row r="19" spans="1:34" ht="76.5" customHeight="1">
      <c r="A19" s="978"/>
      <c r="B19" s="979"/>
      <c r="C19" s="979"/>
      <c r="D19" s="1096"/>
      <c r="E19" s="662" t="s">
        <v>162</v>
      </c>
      <c r="F19" s="565" t="s">
        <v>163</v>
      </c>
      <c r="G19" s="560" t="s">
        <v>164</v>
      </c>
      <c r="H19" s="565" t="s">
        <v>165</v>
      </c>
      <c r="I19" s="458" t="s">
        <v>166</v>
      </c>
      <c r="J19" s="661" t="s">
        <v>162</v>
      </c>
      <c r="K19" s="163" t="s">
        <v>163</v>
      </c>
      <c r="L19" s="152" t="s">
        <v>164</v>
      </c>
      <c r="M19" s="163" t="s">
        <v>165</v>
      </c>
      <c r="N19" s="163" t="s">
        <v>166</v>
      </c>
      <c r="O19" s="163" t="s">
        <v>162</v>
      </c>
      <c r="P19" s="163" t="s">
        <v>163</v>
      </c>
      <c r="Q19" s="152" t="s">
        <v>164</v>
      </c>
      <c r="R19" s="163" t="s">
        <v>165</v>
      </c>
      <c r="S19" s="163" t="s">
        <v>166</v>
      </c>
      <c r="T19" s="163" t="s">
        <v>162</v>
      </c>
      <c r="U19" s="163" t="s">
        <v>163</v>
      </c>
      <c r="V19" s="152" t="s">
        <v>164</v>
      </c>
      <c r="W19" s="163" t="s">
        <v>165</v>
      </c>
      <c r="X19" s="163" t="s">
        <v>166</v>
      </c>
      <c r="Y19" s="163" t="s">
        <v>162</v>
      </c>
      <c r="Z19" s="163" t="s">
        <v>163</v>
      </c>
      <c r="AA19" s="152" t="s">
        <v>164</v>
      </c>
      <c r="AB19" s="163" t="s">
        <v>165</v>
      </c>
      <c r="AC19" s="163" t="s">
        <v>166</v>
      </c>
      <c r="AD19" s="163" t="s">
        <v>162</v>
      </c>
      <c r="AE19" s="163" t="s">
        <v>163</v>
      </c>
      <c r="AF19" s="152" t="s">
        <v>164</v>
      </c>
      <c r="AG19" s="163" t="s">
        <v>165</v>
      </c>
      <c r="AH19" s="163" t="s">
        <v>166</v>
      </c>
    </row>
    <row r="20" spans="1:34">
      <c r="A20" s="155">
        <v>1</v>
      </c>
      <c r="B20" s="155">
        <v>2</v>
      </c>
      <c r="C20" s="155">
        <v>3</v>
      </c>
      <c r="D20" s="462">
        <v>4</v>
      </c>
      <c r="E20" s="463" t="s">
        <v>930</v>
      </c>
      <c r="F20" s="564" t="s">
        <v>931</v>
      </c>
      <c r="G20" s="564" t="s">
        <v>932</v>
      </c>
      <c r="H20" s="564" t="s">
        <v>933</v>
      </c>
      <c r="I20" s="568" t="s">
        <v>934</v>
      </c>
      <c r="J20" s="567" t="s">
        <v>965</v>
      </c>
      <c r="K20" s="155" t="s">
        <v>966</v>
      </c>
      <c r="L20" s="155" t="s">
        <v>967</v>
      </c>
      <c r="M20" s="155" t="s">
        <v>968</v>
      </c>
      <c r="N20" s="155" t="s">
        <v>969</v>
      </c>
      <c r="O20" s="155" t="s">
        <v>1003</v>
      </c>
      <c r="P20" s="155" t="s">
        <v>1004</v>
      </c>
      <c r="Q20" s="155" t="s">
        <v>1005</v>
      </c>
      <c r="R20" s="155" t="s">
        <v>1006</v>
      </c>
      <c r="S20" s="155" t="s">
        <v>1007</v>
      </c>
      <c r="T20" s="155" t="s">
        <v>1008</v>
      </c>
      <c r="U20" s="155" t="s">
        <v>1009</v>
      </c>
      <c r="V20" s="155" t="s">
        <v>1010</v>
      </c>
      <c r="W20" s="155" t="s">
        <v>1011</v>
      </c>
      <c r="X20" s="155" t="s">
        <v>1012</v>
      </c>
      <c r="Y20" s="155" t="s">
        <v>1013</v>
      </c>
      <c r="Z20" s="155" t="s">
        <v>1014</v>
      </c>
      <c r="AA20" s="155" t="s">
        <v>1015</v>
      </c>
      <c r="AB20" s="155" t="s">
        <v>1016</v>
      </c>
      <c r="AC20" s="155" t="s">
        <v>1017</v>
      </c>
      <c r="AD20" s="155" t="s">
        <v>1018</v>
      </c>
      <c r="AE20" s="155" t="s">
        <v>1019</v>
      </c>
      <c r="AF20" s="155" t="s">
        <v>1020</v>
      </c>
      <c r="AG20" s="155" t="s">
        <v>1021</v>
      </c>
      <c r="AH20" s="155" t="s">
        <v>1022</v>
      </c>
    </row>
    <row r="21" spans="1:34" ht="32.25" customHeight="1">
      <c r="A21" s="410" t="s">
        <v>23</v>
      </c>
      <c r="B21" s="411" t="s">
        <v>24</v>
      </c>
      <c r="C21" s="41" t="s">
        <v>25</v>
      </c>
      <c r="D21" s="462" t="s">
        <v>176</v>
      </c>
      <c r="E21" s="463">
        <f t="shared" ref="E21:AA21" si="0">E22+E23+E24</f>
        <v>1.4500000000000002</v>
      </c>
      <c r="F21" s="564">
        <f t="shared" si="0"/>
        <v>0.91999999999999993</v>
      </c>
      <c r="G21" s="564">
        <f t="shared" si="0"/>
        <v>6.4</v>
      </c>
      <c r="H21" s="564">
        <f t="shared" si="0"/>
        <v>3.26</v>
      </c>
      <c r="I21" s="568">
        <f t="shared" si="0"/>
        <v>21</v>
      </c>
      <c r="J21" s="567">
        <f t="shared" si="0"/>
        <v>0</v>
      </c>
      <c r="K21" s="155">
        <f t="shared" si="0"/>
        <v>0</v>
      </c>
      <c r="L21" s="155">
        <f t="shared" si="0"/>
        <v>0</v>
      </c>
      <c r="M21" s="155">
        <f t="shared" si="0"/>
        <v>0</v>
      </c>
      <c r="N21" s="155">
        <f t="shared" si="0"/>
        <v>0</v>
      </c>
      <c r="O21" s="155">
        <f t="shared" si="0"/>
        <v>0</v>
      </c>
      <c r="P21" s="155">
        <f t="shared" si="0"/>
        <v>0</v>
      </c>
      <c r="Q21" s="155">
        <f t="shared" si="0"/>
        <v>0</v>
      </c>
      <c r="R21" s="155">
        <f t="shared" si="0"/>
        <v>0</v>
      </c>
      <c r="S21" s="155">
        <f t="shared" si="0"/>
        <v>0</v>
      </c>
      <c r="T21" s="155">
        <f t="shared" si="0"/>
        <v>0</v>
      </c>
      <c r="U21" s="155">
        <f t="shared" si="0"/>
        <v>0</v>
      </c>
      <c r="V21" s="155">
        <f t="shared" si="0"/>
        <v>0</v>
      </c>
      <c r="W21" s="155">
        <f t="shared" si="0"/>
        <v>0</v>
      </c>
      <c r="X21" s="155">
        <f t="shared" si="0"/>
        <v>0</v>
      </c>
      <c r="Y21" s="155">
        <f t="shared" si="0"/>
        <v>0</v>
      </c>
      <c r="Z21" s="155">
        <f t="shared" si="0"/>
        <v>0</v>
      </c>
      <c r="AA21" s="155">
        <f t="shared" si="0"/>
        <v>0</v>
      </c>
      <c r="AB21" s="155">
        <f>AB22+AB23+AB24</f>
        <v>0</v>
      </c>
      <c r="AC21" s="155">
        <f t="shared" ref="AC21:AH21" si="1">AC22+AC23+AC24</f>
        <v>0</v>
      </c>
      <c r="AD21" s="155">
        <f t="shared" si="1"/>
        <v>0</v>
      </c>
      <c r="AE21" s="155">
        <f t="shared" si="1"/>
        <v>0</v>
      </c>
      <c r="AF21" s="155">
        <f t="shared" si="1"/>
        <v>0</v>
      </c>
      <c r="AG21" s="155">
        <f t="shared" si="1"/>
        <v>0</v>
      </c>
      <c r="AH21" s="155">
        <f t="shared" si="1"/>
        <v>0</v>
      </c>
    </row>
    <row r="22" spans="1:34" ht="31.5">
      <c r="A22" s="412" t="s">
        <v>26</v>
      </c>
      <c r="B22" s="413" t="s">
        <v>27</v>
      </c>
      <c r="C22" s="41" t="s">
        <v>25</v>
      </c>
      <c r="D22" s="462" t="s">
        <v>176</v>
      </c>
      <c r="E22" s="463">
        <f t="shared" ref="E22:L22" si="2">E26</f>
        <v>0</v>
      </c>
      <c r="F22" s="564">
        <f t="shared" si="2"/>
        <v>0</v>
      </c>
      <c r="G22" s="564">
        <f t="shared" si="2"/>
        <v>0</v>
      </c>
      <c r="H22" s="564">
        <f t="shared" si="2"/>
        <v>0</v>
      </c>
      <c r="I22" s="568">
        <f t="shared" si="2"/>
        <v>19</v>
      </c>
      <c r="J22" s="567">
        <f t="shared" si="2"/>
        <v>0</v>
      </c>
      <c r="K22" s="155">
        <f t="shared" si="2"/>
        <v>0</v>
      </c>
      <c r="L22" s="155">
        <f t="shared" si="2"/>
        <v>0</v>
      </c>
      <c r="M22" s="155">
        <f>M26</f>
        <v>0</v>
      </c>
      <c r="N22" s="155">
        <f>N26</f>
        <v>0</v>
      </c>
      <c r="O22" s="155">
        <f t="shared" ref="O22:AH22" si="3">O26</f>
        <v>0</v>
      </c>
      <c r="P22" s="155">
        <f t="shared" si="3"/>
        <v>0</v>
      </c>
      <c r="Q22" s="155">
        <f t="shared" si="3"/>
        <v>0</v>
      </c>
      <c r="R22" s="155">
        <f t="shared" si="3"/>
        <v>0</v>
      </c>
      <c r="S22" s="155">
        <f t="shared" si="3"/>
        <v>0</v>
      </c>
      <c r="T22" s="155">
        <f t="shared" si="3"/>
        <v>0</v>
      </c>
      <c r="U22" s="155">
        <f t="shared" si="3"/>
        <v>0</v>
      </c>
      <c r="V22" s="155">
        <f t="shared" si="3"/>
        <v>0</v>
      </c>
      <c r="W22" s="155">
        <f t="shared" si="3"/>
        <v>0</v>
      </c>
      <c r="X22" s="155">
        <f t="shared" si="3"/>
        <v>0</v>
      </c>
      <c r="Y22" s="155">
        <f t="shared" si="3"/>
        <v>0</v>
      </c>
      <c r="Z22" s="155">
        <f t="shared" si="3"/>
        <v>0</v>
      </c>
      <c r="AA22" s="155">
        <f t="shared" si="3"/>
        <v>0</v>
      </c>
      <c r="AB22" s="155">
        <f t="shared" si="3"/>
        <v>0</v>
      </c>
      <c r="AC22" s="155">
        <f t="shared" si="3"/>
        <v>0</v>
      </c>
      <c r="AD22" s="155">
        <f t="shared" si="3"/>
        <v>0</v>
      </c>
      <c r="AE22" s="155">
        <f t="shared" si="3"/>
        <v>0</v>
      </c>
      <c r="AF22" s="155">
        <f t="shared" si="3"/>
        <v>0</v>
      </c>
      <c r="AG22" s="155">
        <f t="shared" si="3"/>
        <v>0</v>
      </c>
      <c r="AH22" s="155">
        <f t="shared" si="3"/>
        <v>0</v>
      </c>
    </row>
    <row r="23" spans="1:34" ht="31.5">
      <c r="A23" s="412" t="s">
        <v>28</v>
      </c>
      <c r="B23" s="413" t="s">
        <v>29</v>
      </c>
      <c r="C23" s="41" t="s">
        <v>25</v>
      </c>
      <c r="D23" s="462" t="s">
        <v>176</v>
      </c>
      <c r="E23" s="463">
        <f t="shared" ref="E23:AH23" si="4">E38</f>
        <v>1.4500000000000002</v>
      </c>
      <c r="F23" s="564">
        <f t="shared" si="4"/>
        <v>0.91999999999999993</v>
      </c>
      <c r="G23" s="564">
        <f t="shared" si="4"/>
        <v>6.4</v>
      </c>
      <c r="H23" s="564">
        <f t="shared" si="4"/>
        <v>3.26</v>
      </c>
      <c r="I23" s="568">
        <f t="shared" si="4"/>
        <v>0</v>
      </c>
      <c r="J23" s="567">
        <f t="shared" si="4"/>
        <v>0</v>
      </c>
      <c r="K23" s="155">
        <f t="shared" si="4"/>
        <v>0</v>
      </c>
      <c r="L23" s="155">
        <f t="shared" si="4"/>
        <v>0</v>
      </c>
      <c r="M23" s="155">
        <f t="shared" si="4"/>
        <v>0</v>
      </c>
      <c r="N23" s="155">
        <f t="shared" si="4"/>
        <v>0</v>
      </c>
      <c r="O23" s="155">
        <f t="shared" si="4"/>
        <v>0</v>
      </c>
      <c r="P23" s="155">
        <f t="shared" si="4"/>
        <v>0</v>
      </c>
      <c r="Q23" s="155">
        <f t="shared" si="4"/>
        <v>0</v>
      </c>
      <c r="R23" s="155">
        <f t="shared" si="4"/>
        <v>0</v>
      </c>
      <c r="S23" s="155">
        <f t="shared" si="4"/>
        <v>0</v>
      </c>
      <c r="T23" s="155">
        <f t="shared" si="4"/>
        <v>0</v>
      </c>
      <c r="U23" s="155">
        <f t="shared" si="4"/>
        <v>0</v>
      </c>
      <c r="V23" s="155">
        <f t="shared" si="4"/>
        <v>0</v>
      </c>
      <c r="W23" s="155">
        <f t="shared" si="4"/>
        <v>0</v>
      </c>
      <c r="X23" s="155">
        <f t="shared" si="4"/>
        <v>0</v>
      </c>
      <c r="Y23" s="155">
        <f t="shared" si="4"/>
        <v>0</v>
      </c>
      <c r="Z23" s="155">
        <f t="shared" si="4"/>
        <v>0</v>
      </c>
      <c r="AA23" s="155">
        <f t="shared" si="4"/>
        <v>0</v>
      </c>
      <c r="AB23" s="155">
        <f t="shared" si="4"/>
        <v>0</v>
      </c>
      <c r="AC23" s="155">
        <f t="shared" si="4"/>
        <v>0</v>
      </c>
      <c r="AD23" s="155">
        <f t="shared" si="4"/>
        <v>0</v>
      </c>
      <c r="AE23" s="155">
        <f t="shared" si="4"/>
        <v>0</v>
      </c>
      <c r="AF23" s="155">
        <f t="shared" si="4"/>
        <v>0</v>
      </c>
      <c r="AG23" s="155">
        <f t="shared" si="4"/>
        <v>0</v>
      </c>
      <c r="AH23" s="155">
        <f t="shared" si="4"/>
        <v>0</v>
      </c>
    </row>
    <row r="24" spans="1:34">
      <c r="A24" s="412" t="s">
        <v>30</v>
      </c>
      <c r="B24" s="413" t="s">
        <v>31</v>
      </c>
      <c r="C24" s="41" t="s">
        <v>25</v>
      </c>
      <c r="D24" s="462" t="s">
        <v>176</v>
      </c>
      <c r="E24" s="463">
        <f t="shared" ref="E24:AH24" si="5">E50</f>
        <v>0</v>
      </c>
      <c r="F24" s="564">
        <f t="shared" si="5"/>
        <v>0</v>
      </c>
      <c r="G24" s="564">
        <f t="shared" si="5"/>
        <v>0</v>
      </c>
      <c r="H24" s="564">
        <f t="shared" si="5"/>
        <v>0</v>
      </c>
      <c r="I24" s="568">
        <f t="shared" si="5"/>
        <v>2</v>
      </c>
      <c r="J24" s="567">
        <f t="shared" si="5"/>
        <v>0</v>
      </c>
      <c r="K24" s="155">
        <f t="shared" si="5"/>
        <v>0</v>
      </c>
      <c r="L24" s="155">
        <f t="shared" si="5"/>
        <v>0</v>
      </c>
      <c r="M24" s="155">
        <f t="shared" si="5"/>
        <v>0</v>
      </c>
      <c r="N24" s="155">
        <f t="shared" si="5"/>
        <v>0</v>
      </c>
      <c r="O24" s="155">
        <f t="shared" si="5"/>
        <v>0</v>
      </c>
      <c r="P24" s="155">
        <f t="shared" si="5"/>
        <v>0</v>
      </c>
      <c r="Q24" s="155">
        <f t="shared" si="5"/>
        <v>0</v>
      </c>
      <c r="R24" s="155">
        <f t="shared" si="5"/>
        <v>0</v>
      </c>
      <c r="S24" s="155">
        <f t="shared" si="5"/>
        <v>0</v>
      </c>
      <c r="T24" s="155">
        <f t="shared" si="5"/>
        <v>0</v>
      </c>
      <c r="U24" s="155">
        <f t="shared" si="5"/>
        <v>0</v>
      </c>
      <c r="V24" s="155">
        <f t="shared" si="5"/>
        <v>0</v>
      </c>
      <c r="W24" s="155">
        <f t="shared" si="5"/>
        <v>0</v>
      </c>
      <c r="X24" s="155">
        <f t="shared" si="5"/>
        <v>0</v>
      </c>
      <c r="Y24" s="155">
        <f t="shared" si="5"/>
        <v>0</v>
      </c>
      <c r="Z24" s="155">
        <f t="shared" si="5"/>
        <v>0</v>
      </c>
      <c r="AA24" s="155">
        <f t="shared" si="5"/>
        <v>0</v>
      </c>
      <c r="AB24" s="155">
        <f t="shared" si="5"/>
        <v>0</v>
      </c>
      <c r="AC24" s="155">
        <f t="shared" si="5"/>
        <v>0</v>
      </c>
      <c r="AD24" s="155">
        <f t="shared" si="5"/>
        <v>0</v>
      </c>
      <c r="AE24" s="155">
        <f t="shared" si="5"/>
        <v>0</v>
      </c>
      <c r="AF24" s="155">
        <f t="shared" si="5"/>
        <v>0</v>
      </c>
      <c r="AG24" s="155">
        <f t="shared" si="5"/>
        <v>0</v>
      </c>
      <c r="AH24" s="155">
        <f t="shared" si="5"/>
        <v>0</v>
      </c>
    </row>
    <row r="25" spans="1:34">
      <c r="A25" s="412">
        <v>1</v>
      </c>
      <c r="B25" s="413" t="s">
        <v>32</v>
      </c>
      <c r="C25" s="41" t="s">
        <v>25</v>
      </c>
      <c r="D25" s="462" t="s">
        <v>176</v>
      </c>
      <c r="E25" s="463">
        <f t="shared" ref="E25:AH25" si="6">E26+E38+E50</f>
        <v>1.4500000000000002</v>
      </c>
      <c r="F25" s="564">
        <f t="shared" si="6"/>
        <v>0.91999999999999993</v>
      </c>
      <c r="G25" s="564">
        <f t="shared" si="6"/>
        <v>6.4</v>
      </c>
      <c r="H25" s="564">
        <f t="shared" si="6"/>
        <v>3.26</v>
      </c>
      <c r="I25" s="568">
        <f t="shared" si="6"/>
        <v>21</v>
      </c>
      <c r="J25" s="567">
        <f t="shared" si="6"/>
        <v>0</v>
      </c>
      <c r="K25" s="155">
        <f t="shared" si="6"/>
        <v>0</v>
      </c>
      <c r="L25" s="155">
        <f t="shared" si="6"/>
        <v>0</v>
      </c>
      <c r="M25" s="155">
        <f>M26+M38+M50</f>
        <v>0</v>
      </c>
      <c r="N25" s="155">
        <f t="shared" si="6"/>
        <v>0</v>
      </c>
      <c r="O25" s="155">
        <f t="shared" si="6"/>
        <v>0</v>
      </c>
      <c r="P25" s="155">
        <f t="shared" si="6"/>
        <v>0</v>
      </c>
      <c r="Q25" s="155">
        <f t="shared" si="6"/>
        <v>0</v>
      </c>
      <c r="R25" s="155">
        <f t="shared" si="6"/>
        <v>0</v>
      </c>
      <c r="S25" s="155">
        <f t="shared" si="6"/>
        <v>0</v>
      </c>
      <c r="T25" s="155">
        <f t="shared" si="6"/>
        <v>0</v>
      </c>
      <c r="U25" s="155">
        <f t="shared" si="6"/>
        <v>0</v>
      </c>
      <c r="V25" s="155">
        <f t="shared" si="6"/>
        <v>0</v>
      </c>
      <c r="W25" s="155">
        <f t="shared" si="6"/>
        <v>0</v>
      </c>
      <c r="X25" s="155">
        <f t="shared" si="6"/>
        <v>0</v>
      </c>
      <c r="Y25" s="155">
        <f>Y26+Y38+Y50</f>
        <v>0</v>
      </c>
      <c r="Z25" s="155">
        <f t="shared" si="6"/>
        <v>0</v>
      </c>
      <c r="AA25" s="155">
        <f t="shared" si="6"/>
        <v>0</v>
      </c>
      <c r="AB25" s="155">
        <f t="shared" si="6"/>
        <v>0</v>
      </c>
      <c r="AC25" s="155">
        <f t="shared" si="6"/>
        <v>0</v>
      </c>
      <c r="AD25" s="155">
        <f t="shared" si="6"/>
        <v>0</v>
      </c>
      <c r="AE25" s="155">
        <f t="shared" si="6"/>
        <v>0</v>
      </c>
      <c r="AF25" s="155">
        <f t="shared" si="6"/>
        <v>0</v>
      </c>
      <c r="AG25" s="155">
        <f t="shared" si="6"/>
        <v>0</v>
      </c>
      <c r="AH25" s="155">
        <f t="shared" si="6"/>
        <v>0</v>
      </c>
    </row>
    <row r="26" spans="1:34" ht="47.25">
      <c r="A26" s="414" t="s">
        <v>33</v>
      </c>
      <c r="B26" s="413" t="s">
        <v>34</v>
      </c>
      <c r="C26" s="41" t="s">
        <v>25</v>
      </c>
      <c r="D26" s="462" t="s">
        <v>176</v>
      </c>
      <c r="E26" s="463">
        <f t="shared" ref="E26:AC26" si="7">E27</f>
        <v>0</v>
      </c>
      <c r="F26" s="564">
        <f t="shared" si="7"/>
        <v>0</v>
      </c>
      <c r="G26" s="564">
        <f t="shared" si="7"/>
        <v>0</v>
      </c>
      <c r="H26" s="564">
        <f t="shared" si="7"/>
        <v>0</v>
      </c>
      <c r="I26" s="568">
        <f t="shared" si="7"/>
        <v>19</v>
      </c>
      <c r="J26" s="567">
        <f t="shared" si="7"/>
        <v>0</v>
      </c>
      <c r="K26" s="155">
        <f t="shared" si="7"/>
        <v>0</v>
      </c>
      <c r="L26" s="155">
        <f t="shared" si="7"/>
        <v>0</v>
      </c>
      <c r="M26" s="155">
        <f t="shared" si="7"/>
        <v>0</v>
      </c>
      <c r="N26" s="155">
        <f t="shared" si="7"/>
        <v>0</v>
      </c>
      <c r="O26" s="155">
        <f t="shared" si="7"/>
        <v>0</v>
      </c>
      <c r="P26" s="155">
        <f t="shared" si="7"/>
        <v>0</v>
      </c>
      <c r="Q26" s="155">
        <f t="shared" si="7"/>
        <v>0</v>
      </c>
      <c r="R26" s="155">
        <f t="shared" si="7"/>
        <v>0</v>
      </c>
      <c r="S26" s="155">
        <f t="shared" si="7"/>
        <v>0</v>
      </c>
      <c r="T26" s="155">
        <f t="shared" si="7"/>
        <v>0</v>
      </c>
      <c r="U26" s="155">
        <f t="shared" si="7"/>
        <v>0</v>
      </c>
      <c r="V26" s="155">
        <f t="shared" si="7"/>
        <v>0</v>
      </c>
      <c r="W26" s="155">
        <f t="shared" si="7"/>
        <v>0</v>
      </c>
      <c r="X26" s="155">
        <f t="shared" si="7"/>
        <v>0</v>
      </c>
      <c r="Y26" s="155">
        <f t="shared" si="7"/>
        <v>0</v>
      </c>
      <c r="Z26" s="155">
        <f t="shared" si="7"/>
        <v>0</v>
      </c>
      <c r="AA26" s="155">
        <f t="shared" si="7"/>
        <v>0</v>
      </c>
      <c r="AB26" s="155">
        <f t="shared" si="7"/>
        <v>0</v>
      </c>
      <c r="AC26" s="155">
        <f t="shared" si="7"/>
        <v>0</v>
      </c>
      <c r="AD26" s="155">
        <v>0</v>
      </c>
      <c r="AE26" s="155">
        <v>0</v>
      </c>
      <c r="AF26" s="155">
        <v>0</v>
      </c>
      <c r="AG26" s="155">
        <v>0</v>
      </c>
      <c r="AH26" s="155">
        <v>0</v>
      </c>
    </row>
    <row r="27" spans="1:34" ht="47.25">
      <c r="A27" s="414" t="s">
        <v>35</v>
      </c>
      <c r="B27" s="413" t="s">
        <v>36</v>
      </c>
      <c r="C27" s="155" t="s">
        <v>25</v>
      </c>
      <c r="D27" s="462" t="s">
        <v>176</v>
      </c>
      <c r="E27" s="463">
        <f t="shared" ref="E27:AC27" si="8">E28+E31+E33</f>
        <v>0</v>
      </c>
      <c r="F27" s="564">
        <f t="shared" si="8"/>
        <v>0</v>
      </c>
      <c r="G27" s="564">
        <f t="shared" si="8"/>
        <v>0</v>
      </c>
      <c r="H27" s="564">
        <f t="shared" si="8"/>
        <v>0</v>
      </c>
      <c r="I27" s="568">
        <f t="shared" si="8"/>
        <v>19</v>
      </c>
      <c r="J27" s="567">
        <f t="shared" si="8"/>
        <v>0</v>
      </c>
      <c r="K27" s="155">
        <f t="shared" si="8"/>
        <v>0</v>
      </c>
      <c r="L27" s="155">
        <f t="shared" si="8"/>
        <v>0</v>
      </c>
      <c r="M27" s="155">
        <f t="shared" si="8"/>
        <v>0</v>
      </c>
      <c r="N27" s="155">
        <f t="shared" si="8"/>
        <v>0</v>
      </c>
      <c r="O27" s="155">
        <f t="shared" si="8"/>
        <v>0</v>
      </c>
      <c r="P27" s="155">
        <f t="shared" si="8"/>
        <v>0</v>
      </c>
      <c r="Q27" s="155">
        <f t="shared" si="8"/>
        <v>0</v>
      </c>
      <c r="R27" s="155">
        <f t="shared" si="8"/>
        <v>0</v>
      </c>
      <c r="S27" s="155">
        <f t="shared" si="8"/>
        <v>0</v>
      </c>
      <c r="T27" s="155">
        <f t="shared" si="8"/>
        <v>0</v>
      </c>
      <c r="U27" s="155">
        <f t="shared" si="8"/>
        <v>0</v>
      </c>
      <c r="V27" s="155">
        <f t="shared" si="8"/>
        <v>0</v>
      </c>
      <c r="W27" s="155">
        <f t="shared" si="8"/>
        <v>0</v>
      </c>
      <c r="X27" s="155">
        <f t="shared" si="8"/>
        <v>0</v>
      </c>
      <c r="Y27" s="155">
        <f t="shared" si="8"/>
        <v>0</v>
      </c>
      <c r="Z27" s="155">
        <f t="shared" si="8"/>
        <v>0</v>
      </c>
      <c r="AA27" s="155">
        <f t="shared" si="8"/>
        <v>0</v>
      </c>
      <c r="AB27" s="155">
        <f t="shared" si="8"/>
        <v>0</v>
      </c>
      <c r="AC27" s="155">
        <f t="shared" si="8"/>
        <v>0</v>
      </c>
      <c r="AD27" s="155">
        <v>0</v>
      </c>
      <c r="AE27" s="155">
        <v>0</v>
      </c>
      <c r="AF27" s="155">
        <v>0</v>
      </c>
      <c r="AG27" s="155">
        <v>0</v>
      </c>
      <c r="AH27" s="155">
        <v>0</v>
      </c>
    </row>
    <row r="28" spans="1:34" ht="47.25">
      <c r="A28" s="414" t="s">
        <v>37</v>
      </c>
      <c r="B28" s="413" t="s">
        <v>38</v>
      </c>
      <c r="C28" s="155" t="s">
        <v>25</v>
      </c>
      <c r="D28" s="462" t="s">
        <v>176</v>
      </c>
      <c r="E28" s="463">
        <f t="shared" ref="E28:AC28" si="9">E29+E30</f>
        <v>0</v>
      </c>
      <c r="F28" s="564">
        <f t="shared" si="9"/>
        <v>0</v>
      </c>
      <c r="G28" s="564">
        <f t="shared" si="9"/>
        <v>0</v>
      </c>
      <c r="H28" s="564">
        <f t="shared" si="9"/>
        <v>0</v>
      </c>
      <c r="I28" s="568">
        <f t="shared" si="9"/>
        <v>7</v>
      </c>
      <c r="J28" s="567">
        <f t="shared" si="9"/>
        <v>0</v>
      </c>
      <c r="K28" s="155">
        <f t="shared" si="9"/>
        <v>0</v>
      </c>
      <c r="L28" s="155">
        <f t="shared" si="9"/>
        <v>0</v>
      </c>
      <c r="M28" s="155">
        <f t="shared" si="9"/>
        <v>0</v>
      </c>
      <c r="N28" s="155">
        <f t="shared" si="9"/>
        <v>0</v>
      </c>
      <c r="O28" s="155">
        <f t="shared" si="9"/>
        <v>0</v>
      </c>
      <c r="P28" s="155">
        <f t="shared" si="9"/>
        <v>0</v>
      </c>
      <c r="Q28" s="155">
        <f t="shared" si="9"/>
        <v>0</v>
      </c>
      <c r="R28" s="155">
        <f t="shared" si="9"/>
        <v>0</v>
      </c>
      <c r="S28" s="155">
        <f t="shared" si="9"/>
        <v>0</v>
      </c>
      <c r="T28" s="155">
        <f t="shared" si="9"/>
        <v>0</v>
      </c>
      <c r="U28" s="155">
        <f t="shared" si="9"/>
        <v>0</v>
      </c>
      <c r="V28" s="155">
        <f t="shared" si="9"/>
        <v>0</v>
      </c>
      <c r="W28" s="155">
        <f t="shared" si="9"/>
        <v>0</v>
      </c>
      <c r="X28" s="155">
        <f t="shared" si="9"/>
        <v>0</v>
      </c>
      <c r="Y28" s="155">
        <f t="shared" si="9"/>
        <v>0</v>
      </c>
      <c r="Z28" s="155">
        <f t="shared" si="9"/>
        <v>0</v>
      </c>
      <c r="AA28" s="155">
        <f t="shared" si="9"/>
        <v>0</v>
      </c>
      <c r="AB28" s="155">
        <f t="shared" si="9"/>
        <v>0</v>
      </c>
      <c r="AC28" s="155">
        <f t="shared" si="9"/>
        <v>0</v>
      </c>
      <c r="AD28" s="155">
        <v>0</v>
      </c>
      <c r="AE28" s="155">
        <v>0</v>
      </c>
      <c r="AF28" s="155">
        <v>0</v>
      </c>
      <c r="AG28" s="155">
        <v>0</v>
      </c>
      <c r="AH28" s="155">
        <v>0</v>
      </c>
    </row>
    <row r="29" spans="1:34" s="583" customFormat="1">
      <c r="A29" s="771" t="s">
        <v>39</v>
      </c>
      <c r="B29" s="772" t="s">
        <v>40</v>
      </c>
      <c r="C29" s="760" t="s">
        <v>41</v>
      </c>
      <c r="D29" s="656" t="s">
        <v>176</v>
      </c>
      <c r="E29" s="650">
        <v>0</v>
      </c>
      <c r="F29" s="600">
        <f>E29*0.6</f>
        <v>0</v>
      </c>
      <c r="G29" s="600">
        <v>0</v>
      </c>
      <c r="H29" s="600">
        <f>E29*0.8</f>
        <v>0</v>
      </c>
      <c r="I29" s="761">
        <v>6</v>
      </c>
      <c r="J29" s="648">
        <v>0</v>
      </c>
      <c r="K29" s="600">
        <f>J29*0.6</f>
        <v>0</v>
      </c>
      <c r="L29" s="600">
        <v>0</v>
      </c>
      <c r="M29" s="600">
        <f>J29*0.8</f>
        <v>0</v>
      </c>
      <c r="N29" s="600">
        <v>0</v>
      </c>
      <c r="O29" s="773">
        <v>0</v>
      </c>
      <c r="P29" s="773">
        <v>0</v>
      </c>
      <c r="Q29" s="773">
        <v>0</v>
      </c>
      <c r="R29" s="773">
        <v>0</v>
      </c>
      <c r="S29" s="773">
        <v>0</v>
      </c>
      <c r="T29" s="773">
        <v>0</v>
      </c>
      <c r="U29" s="773">
        <v>0</v>
      </c>
      <c r="V29" s="773">
        <v>0</v>
      </c>
      <c r="W29" s="773">
        <v>0</v>
      </c>
      <c r="X29" s="773">
        <v>0</v>
      </c>
      <c r="Y29" s="773">
        <v>0</v>
      </c>
      <c r="Z29" s="773">
        <v>0</v>
      </c>
      <c r="AA29" s="773">
        <v>0</v>
      </c>
      <c r="AB29" s="773">
        <v>0</v>
      </c>
      <c r="AC29" s="773">
        <v>0</v>
      </c>
      <c r="AD29" s="600">
        <v>0</v>
      </c>
      <c r="AE29" s="600">
        <f>AD29*0.6</f>
        <v>0</v>
      </c>
      <c r="AF29" s="600">
        <v>0</v>
      </c>
      <c r="AG29" s="600">
        <f>AD29*0.8</f>
        <v>0</v>
      </c>
      <c r="AH29" s="600">
        <v>0</v>
      </c>
    </row>
    <row r="30" spans="1:34" s="583" customFormat="1" ht="24.75">
      <c r="A30" s="771" t="s">
        <v>42</v>
      </c>
      <c r="B30" s="772" t="s">
        <v>43</v>
      </c>
      <c r="C30" s="760" t="s">
        <v>44</v>
      </c>
      <c r="D30" s="656" t="s">
        <v>176</v>
      </c>
      <c r="E30" s="650">
        <v>0</v>
      </c>
      <c r="F30" s="600">
        <f>E30*0.6</f>
        <v>0</v>
      </c>
      <c r="G30" s="600">
        <v>0</v>
      </c>
      <c r="H30" s="600">
        <f>E30*0.8</f>
        <v>0</v>
      </c>
      <c r="I30" s="761">
        <v>1</v>
      </c>
      <c r="J30" s="648">
        <v>0</v>
      </c>
      <c r="K30" s="600">
        <f>J30*0.6</f>
        <v>0</v>
      </c>
      <c r="L30" s="600">
        <v>0</v>
      </c>
      <c r="M30" s="600">
        <f>J30*0.8</f>
        <v>0</v>
      </c>
      <c r="N30" s="600">
        <v>0</v>
      </c>
      <c r="O30" s="773">
        <v>0</v>
      </c>
      <c r="P30" s="773">
        <v>0</v>
      </c>
      <c r="Q30" s="773">
        <v>0</v>
      </c>
      <c r="R30" s="773">
        <v>0</v>
      </c>
      <c r="S30" s="773">
        <v>0</v>
      </c>
      <c r="T30" s="773">
        <v>0</v>
      </c>
      <c r="U30" s="773">
        <v>0</v>
      </c>
      <c r="V30" s="773">
        <v>0</v>
      </c>
      <c r="W30" s="773">
        <v>0</v>
      </c>
      <c r="X30" s="773">
        <v>0</v>
      </c>
      <c r="Y30" s="773">
        <v>0</v>
      </c>
      <c r="Z30" s="773">
        <v>0</v>
      </c>
      <c r="AA30" s="773">
        <v>0</v>
      </c>
      <c r="AB30" s="773">
        <v>0</v>
      </c>
      <c r="AC30" s="773">
        <v>0</v>
      </c>
      <c r="AD30" s="600">
        <v>0</v>
      </c>
      <c r="AE30" s="600">
        <f>AD30*0.6</f>
        <v>0</v>
      </c>
      <c r="AF30" s="600">
        <v>0</v>
      </c>
      <c r="AG30" s="600">
        <f>AD30*0.8</f>
        <v>0</v>
      </c>
      <c r="AH30" s="600">
        <v>0</v>
      </c>
    </row>
    <row r="31" spans="1:34" ht="47.25">
      <c r="A31" s="414" t="s">
        <v>45</v>
      </c>
      <c r="B31" s="413" t="s">
        <v>46</v>
      </c>
      <c r="C31" s="155" t="s">
        <v>25</v>
      </c>
      <c r="D31" s="462" t="s">
        <v>176</v>
      </c>
      <c r="E31" s="463">
        <f t="shared" ref="E31:M31" si="10">E32</f>
        <v>0</v>
      </c>
      <c r="F31" s="564">
        <f t="shared" si="10"/>
        <v>0</v>
      </c>
      <c r="G31" s="564">
        <f t="shared" si="10"/>
        <v>0</v>
      </c>
      <c r="H31" s="564">
        <f t="shared" si="10"/>
        <v>0</v>
      </c>
      <c r="I31" s="568">
        <f t="shared" si="10"/>
        <v>3</v>
      </c>
      <c r="J31" s="567">
        <f t="shared" si="10"/>
        <v>0</v>
      </c>
      <c r="K31" s="155">
        <f t="shared" si="10"/>
        <v>0</v>
      </c>
      <c r="L31" s="155">
        <f t="shared" si="10"/>
        <v>0</v>
      </c>
      <c r="M31" s="155">
        <f t="shared" si="10"/>
        <v>0</v>
      </c>
      <c r="N31" s="155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155">
        <v>0</v>
      </c>
      <c r="AE31" s="155">
        <v>0</v>
      </c>
      <c r="AF31" s="155">
        <v>0</v>
      </c>
      <c r="AG31" s="155">
        <v>0</v>
      </c>
      <c r="AH31" s="155">
        <v>0</v>
      </c>
    </row>
    <row r="32" spans="1:34" s="729" customFormat="1" ht="24.75">
      <c r="A32" s="754" t="s">
        <v>47</v>
      </c>
      <c r="B32" s="769" t="s">
        <v>48</v>
      </c>
      <c r="C32" s="756" t="s">
        <v>49</v>
      </c>
      <c r="D32" s="753" t="s">
        <v>176</v>
      </c>
      <c r="E32" s="751">
        <v>0</v>
      </c>
      <c r="F32" s="748">
        <f>E32*0.6</f>
        <v>0</v>
      </c>
      <c r="G32" s="748">
        <v>0</v>
      </c>
      <c r="H32" s="748">
        <f>E32*0.8</f>
        <v>0</v>
      </c>
      <c r="I32" s="757">
        <v>3</v>
      </c>
      <c r="J32" s="749">
        <v>0</v>
      </c>
      <c r="K32" s="748">
        <f>J32*0.6</f>
        <v>0</v>
      </c>
      <c r="L32" s="748">
        <v>0</v>
      </c>
      <c r="M32" s="748">
        <f>J32*0.8</f>
        <v>0</v>
      </c>
      <c r="N32" s="748">
        <v>0</v>
      </c>
      <c r="O32" s="770">
        <v>0</v>
      </c>
      <c r="P32" s="770">
        <v>0</v>
      </c>
      <c r="Q32" s="770">
        <v>0</v>
      </c>
      <c r="R32" s="770">
        <v>0</v>
      </c>
      <c r="S32" s="770">
        <v>0</v>
      </c>
      <c r="T32" s="770">
        <v>0</v>
      </c>
      <c r="U32" s="770">
        <v>0</v>
      </c>
      <c r="V32" s="770">
        <v>0</v>
      </c>
      <c r="W32" s="770">
        <v>0</v>
      </c>
      <c r="X32" s="770">
        <v>0</v>
      </c>
      <c r="Y32" s="748">
        <v>0</v>
      </c>
      <c r="Z32" s="748">
        <f>Y32*0.6</f>
        <v>0</v>
      </c>
      <c r="AA32" s="748">
        <v>0</v>
      </c>
      <c r="AB32" s="748">
        <f>Y32*0.8</f>
        <v>0</v>
      </c>
      <c r="AC32" s="748">
        <v>0</v>
      </c>
      <c r="AD32" s="752">
        <v>0</v>
      </c>
      <c r="AE32" s="752">
        <v>0</v>
      </c>
      <c r="AF32" s="752">
        <v>0</v>
      </c>
      <c r="AG32" s="752">
        <v>0</v>
      </c>
      <c r="AH32" s="752">
        <v>0</v>
      </c>
    </row>
    <row r="33" spans="1:34" ht="63">
      <c r="A33" s="412" t="s">
        <v>50</v>
      </c>
      <c r="B33" s="413" t="s">
        <v>51</v>
      </c>
      <c r="C33" s="155" t="s">
        <v>25</v>
      </c>
      <c r="D33" s="462" t="s">
        <v>176</v>
      </c>
      <c r="E33" s="463">
        <f t="shared" ref="E33:N33" si="11">E34</f>
        <v>0</v>
      </c>
      <c r="F33" s="564">
        <f t="shared" si="11"/>
        <v>0</v>
      </c>
      <c r="G33" s="564">
        <f t="shared" si="11"/>
        <v>0</v>
      </c>
      <c r="H33" s="564">
        <f t="shared" si="11"/>
        <v>0</v>
      </c>
      <c r="I33" s="568">
        <f t="shared" si="11"/>
        <v>9</v>
      </c>
      <c r="J33" s="567">
        <f t="shared" si="11"/>
        <v>0</v>
      </c>
      <c r="K33" s="155">
        <f t="shared" si="11"/>
        <v>0</v>
      </c>
      <c r="L33" s="155">
        <f t="shared" si="11"/>
        <v>0</v>
      </c>
      <c r="M33" s="155">
        <f t="shared" si="11"/>
        <v>0</v>
      </c>
      <c r="N33" s="155">
        <f t="shared" si="11"/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155">
        <v>0</v>
      </c>
      <c r="AE33" s="155">
        <v>0</v>
      </c>
      <c r="AF33" s="155">
        <v>0</v>
      </c>
      <c r="AG33" s="155">
        <v>0</v>
      </c>
      <c r="AH33" s="155">
        <v>0</v>
      </c>
    </row>
    <row r="34" spans="1:34" s="583" customFormat="1" ht="28.5" customHeight="1">
      <c r="A34" s="758" t="s">
        <v>52</v>
      </c>
      <c r="B34" s="772" t="s">
        <v>53</v>
      </c>
      <c r="C34" s="760" t="s">
        <v>54</v>
      </c>
      <c r="D34" s="656" t="s">
        <v>176</v>
      </c>
      <c r="E34" s="650">
        <v>0</v>
      </c>
      <c r="F34" s="600">
        <f>E34*0.6</f>
        <v>0</v>
      </c>
      <c r="G34" s="600">
        <v>0</v>
      </c>
      <c r="H34" s="600">
        <f>E34*0.8</f>
        <v>0</v>
      </c>
      <c r="I34" s="761">
        <v>9</v>
      </c>
      <c r="J34" s="648">
        <v>0</v>
      </c>
      <c r="K34" s="600">
        <f>J34*0.6</f>
        <v>0</v>
      </c>
      <c r="L34" s="600">
        <v>0</v>
      </c>
      <c r="M34" s="600">
        <f>J34*0.8</f>
        <v>0</v>
      </c>
      <c r="N34" s="600">
        <v>0</v>
      </c>
      <c r="O34" s="773">
        <v>0</v>
      </c>
      <c r="P34" s="773">
        <v>0</v>
      </c>
      <c r="Q34" s="773">
        <v>0</v>
      </c>
      <c r="R34" s="773">
        <v>0</v>
      </c>
      <c r="S34" s="773">
        <v>0</v>
      </c>
      <c r="T34" s="773">
        <v>0</v>
      </c>
      <c r="U34" s="773">
        <v>0</v>
      </c>
      <c r="V34" s="773">
        <v>0</v>
      </c>
      <c r="W34" s="773">
        <v>0</v>
      </c>
      <c r="X34" s="773">
        <v>0</v>
      </c>
      <c r="Y34" s="773">
        <v>0</v>
      </c>
      <c r="Z34" s="773">
        <v>0</v>
      </c>
      <c r="AA34" s="773">
        <v>0</v>
      </c>
      <c r="AB34" s="773">
        <v>0</v>
      </c>
      <c r="AC34" s="773">
        <v>0</v>
      </c>
      <c r="AD34" s="600">
        <v>0</v>
      </c>
      <c r="AE34" s="600">
        <f>AD34*0.6</f>
        <v>0</v>
      </c>
      <c r="AF34" s="600">
        <v>0</v>
      </c>
      <c r="AG34" s="600">
        <f>AD34*0.8</f>
        <v>0</v>
      </c>
      <c r="AH34" s="600">
        <v>0</v>
      </c>
    </row>
    <row r="35" spans="1:34" ht="63">
      <c r="A35" s="414" t="s">
        <v>55</v>
      </c>
      <c r="B35" s="413" t="s">
        <v>56</v>
      </c>
      <c r="C35" s="155" t="s">
        <v>25</v>
      </c>
      <c r="D35" s="462" t="s">
        <v>176</v>
      </c>
      <c r="E35" s="470">
        <v>0</v>
      </c>
      <c r="F35" s="21">
        <v>0</v>
      </c>
      <c r="G35" s="21">
        <v>0</v>
      </c>
      <c r="H35" s="21">
        <v>0</v>
      </c>
      <c r="I35" s="471">
        <v>0</v>
      </c>
      <c r="J35" s="466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155">
        <v>0</v>
      </c>
      <c r="AE35" s="155">
        <v>0</v>
      </c>
      <c r="AF35" s="155">
        <v>0</v>
      </c>
      <c r="AG35" s="155">
        <v>0</v>
      </c>
      <c r="AH35" s="155">
        <v>0</v>
      </c>
    </row>
    <row r="36" spans="1:34" ht="47.25">
      <c r="A36" s="414" t="s">
        <v>57</v>
      </c>
      <c r="B36" s="413" t="s">
        <v>58</v>
      </c>
      <c r="C36" s="155" t="s">
        <v>25</v>
      </c>
      <c r="D36" s="462" t="s">
        <v>176</v>
      </c>
      <c r="E36" s="470">
        <v>0</v>
      </c>
      <c r="F36" s="21">
        <v>0</v>
      </c>
      <c r="G36" s="21">
        <v>0</v>
      </c>
      <c r="H36" s="21">
        <v>0</v>
      </c>
      <c r="I36" s="471">
        <v>0</v>
      </c>
      <c r="J36" s="466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155">
        <v>0</v>
      </c>
      <c r="AE36" s="155">
        <v>0</v>
      </c>
      <c r="AF36" s="155">
        <v>0</v>
      </c>
      <c r="AG36" s="155">
        <v>0</v>
      </c>
      <c r="AH36" s="155">
        <v>0</v>
      </c>
    </row>
    <row r="37" spans="1:34" s="583" customFormat="1" ht="36.75">
      <c r="A37" s="758" t="s">
        <v>59</v>
      </c>
      <c r="B37" s="772" t="s">
        <v>60</v>
      </c>
      <c r="C37" s="760" t="s">
        <v>61</v>
      </c>
      <c r="D37" s="656" t="s">
        <v>176</v>
      </c>
      <c r="E37" s="650">
        <v>0</v>
      </c>
      <c r="F37" s="600">
        <f>E37*0.6</f>
        <v>0</v>
      </c>
      <c r="G37" s="600">
        <v>0</v>
      </c>
      <c r="H37" s="600">
        <f>E37*0.8</f>
        <v>0</v>
      </c>
      <c r="I37" s="761">
        <v>0</v>
      </c>
      <c r="J37" s="648">
        <v>0</v>
      </c>
      <c r="K37" s="600">
        <f>J37*0.6</f>
        <v>0</v>
      </c>
      <c r="L37" s="600">
        <v>0</v>
      </c>
      <c r="M37" s="600">
        <f>J37*0.8</f>
        <v>0</v>
      </c>
      <c r="N37" s="600">
        <v>0</v>
      </c>
      <c r="O37" s="600">
        <v>0</v>
      </c>
      <c r="P37" s="600">
        <v>0</v>
      </c>
      <c r="Q37" s="600">
        <v>0</v>
      </c>
      <c r="R37" s="600">
        <v>0</v>
      </c>
      <c r="S37" s="600">
        <v>0</v>
      </c>
      <c r="T37" s="600">
        <v>0</v>
      </c>
      <c r="U37" s="600">
        <v>0</v>
      </c>
      <c r="V37" s="600">
        <v>0</v>
      </c>
      <c r="W37" s="600">
        <v>0</v>
      </c>
      <c r="X37" s="600">
        <v>0</v>
      </c>
      <c r="Y37" s="600">
        <v>0</v>
      </c>
      <c r="Z37" s="600">
        <v>0</v>
      </c>
      <c r="AA37" s="600">
        <v>0</v>
      </c>
      <c r="AB37" s="600">
        <v>0</v>
      </c>
      <c r="AC37" s="600">
        <v>0</v>
      </c>
      <c r="AD37" s="601">
        <v>0</v>
      </c>
      <c r="AE37" s="601">
        <v>0</v>
      </c>
      <c r="AF37" s="601">
        <v>0</v>
      </c>
      <c r="AG37" s="601">
        <v>0</v>
      </c>
      <c r="AH37" s="601">
        <v>0</v>
      </c>
    </row>
    <row r="38" spans="1:34" ht="47.25">
      <c r="A38" s="414" t="s">
        <v>62</v>
      </c>
      <c r="B38" s="413" t="s">
        <v>63</v>
      </c>
      <c r="C38" s="41" t="s">
        <v>25</v>
      </c>
      <c r="D38" s="462" t="s">
        <v>176</v>
      </c>
      <c r="E38" s="463">
        <f t="shared" ref="E38:AH38" si="12">E39+E40+E41+E42+E43+E44+E45+E46+E47+E48+E49</f>
        <v>1.4500000000000002</v>
      </c>
      <c r="F38" s="564">
        <f t="shared" si="12"/>
        <v>0.91999999999999993</v>
      </c>
      <c r="G38" s="564">
        <f t="shared" si="12"/>
        <v>6.4</v>
      </c>
      <c r="H38" s="564">
        <f t="shared" si="12"/>
        <v>3.26</v>
      </c>
      <c r="I38" s="568">
        <f t="shared" si="12"/>
        <v>0</v>
      </c>
      <c r="J38" s="567">
        <f t="shared" si="12"/>
        <v>0</v>
      </c>
      <c r="K38" s="155">
        <f t="shared" si="12"/>
        <v>0</v>
      </c>
      <c r="L38" s="155">
        <f t="shared" si="12"/>
        <v>0</v>
      </c>
      <c r="M38" s="155">
        <f t="shared" si="12"/>
        <v>0</v>
      </c>
      <c r="N38" s="155">
        <f t="shared" si="12"/>
        <v>0</v>
      </c>
      <c r="O38" s="155">
        <f t="shared" si="12"/>
        <v>0</v>
      </c>
      <c r="P38" s="155">
        <f t="shared" si="12"/>
        <v>0</v>
      </c>
      <c r="Q38" s="155">
        <f t="shared" si="12"/>
        <v>0</v>
      </c>
      <c r="R38" s="155">
        <f t="shared" si="12"/>
        <v>0</v>
      </c>
      <c r="S38" s="155">
        <f t="shared" si="12"/>
        <v>0</v>
      </c>
      <c r="T38" s="155">
        <f t="shared" si="12"/>
        <v>0</v>
      </c>
      <c r="U38" s="155">
        <f t="shared" si="12"/>
        <v>0</v>
      </c>
      <c r="V38" s="155">
        <f t="shared" si="12"/>
        <v>0</v>
      </c>
      <c r="W38" s="155">
        <f t="shared" si="12"/>
        <v>0</v>
      </c>
      <c r="X38" s="155">
        <f t="shared" si="12"/>
        <v>0</v>
      </c>
      <c r="Y38" s="155">
        <f t="shared" si="12"/>
        <v>0</v>
      </c>
      <c r="Z38" s="155">
        <f t="shared" si="12"/>
        <v>0</v>
      </c>
      <c r="AA38" s="155">
        <f t="shared" si="12"/>
        <v>0</v>
      </c>
      <c r="AB38" s="155">
        <f t="shared" si="12"/>
        <v>0</v>
      </c>
      <c r="AC38" s="155">
        <f t="shared" si="12"/>
        <v>0</v>
      </c>
      <c r="AD38" s="155">
        <f t="shared" si="12"/>
        <v>0</v>
      </c>
      <c r="AE38" s="155">
        <f t="shared" si="12"/>
        <v>0</v>
      </c>
      <c r="AF38" s="155">
        <f t="shared" si="12"/>
        <v>0</v>
      </c>
      <c r="AG38" s="155">
        <f t="shared" si="12"/>
        <v>0</v>
      </c>
      <c r="AH38" s="155">
        <f t="shared" si="12"/>
        <v>0</v>
      </c>
    </row>
    <row r="39" spans="1:34" s="583" customFormat="1" ht="36.75">
      <c r="A39" s="758" t="s">
        <v>64</v>
      </c>
      <c r="B39" s="774" t="s">
        <v>65</v>
      </c>
      <c r="C39" s="760" t="s">
        <v>66</v>
      </c>
      <c r="D39" s="656" t="s">
        <v>176</v>
      </c>
      <c r="E39" s="650">
        <v>0</v>
      </c>
      <c r="F39" s="600">
        <v>0</v>
      </c>
      <c r="G39" s="600">
        <v>0</v>
      </c>
      <c r="H39" s="600">
        <v>0</v>
      </c>
      <c r="I39" s="761">
        <v>0</v>
      </c>
      <c r="J39" s="648">
        <v>0</v>
      </c>
      <c r="K39" s="648">
        <v>0</v>
      </c>
      <c r="L39" s="648">
        <v>0</v>
      </c>
      <c r="M39" s="648">
        <v>0</v>
      </c>
      <c r="N39" s="648">
        <v>0</v>
      </c>
      <c r="O39" s="600">
        <v>0</v>
      </c>
      <c r="P39" s="600">
        <v>0</v>
      </c>
      <c r="Q39" s="600">
        <v>0</v>
      </c>
      <c r="R39" s="600">
        <v>0</v>
      </c>
      <c r="S39" s="600">
        <v>0</v>
      </c>
      <c r="T39" s="600">
        <v>0</v>
      </c>
      <c r="U39" s="600">
        <v>0</v>
      </c>
      <c r="V39" s="600">
        <v>0</v>
      </c>
      <c r="W39" s="600">
        <v>0</v>
      </c>
      <c r="X39" s="600">
        <v>0</v>
      </c>
      <c r="Y39" s="600">
        <v>0</v>
      </c>
      <c r="Z39" s="600">
        <v>0</v>
      </c>
      <c r="AA39" s="600">
        <v>0</v>
      </c>
      <c r="AB39" s="600">
        <v>0</v>
      </c>
      <c r="AC39" s="600">
        <v>0</v>
      </c>
      <c r="AD39" s="601">
        <v>0</v>
      </c>
      <c r="AE39" s="601">
        <v>0</v>
      </c>
      <c r="AF39" s="601">
        <v>0</v>
      </c>
      <c r="AG39" s="601">
        <v>0</v>
      </c>
      <c r="AH39" s="601">
        <v>0</v>
      </c>
    </row>
    <row r="40" spans="1:34" s="583" customFormat="1" ht="36.75">
      <c r="A40" s="758" t="s">
        <v>67</v>
      </c>
      <c r="B40" s="774" t="s">
        <v>68</v>
      </c>
      <c r="C40" s="760" t="s">
        <v>69</v>
      </c>
      <c r="D40" s="656" t="s">
        <v>176</v>
      </c>
      <c r="E40" s="650">
        <v>0</v>
      </c>
      <c r="F40" s="600">
        <v>0</v>
      </c>
      <c r="G40" s="600">
        <v>0</v>
      </c>
      <c r="H40" s="600">
        <v>0</v>
      </c>
      <c r="I40" s="761">
        <v>0</v>
      </c>
      <c r="J40" s="648">
        <v>0</v>
      </c>
      <c r="K40" s="648">
        <v>0</v>
      </c>
      <c r="L40" s="648">
        <v>0</v>
      </c>
      <c r="M40" s="648">
        <v>0</v>
      </c>
      <c r="N40" s="648">
        <v>0</v>
      </c>
      <c r="O40" s="600">
        <v>0</v>
      </c>
      <c r="P40" s="600">
        <v>0</v>
      </c>
      <c r="Q40" s="600">
        <v>0</v>
      </c>
      <c r="R40" s="600">
        <v>0</v>
      </c>
      <c r="S40" s="600">
        <v>0</v>
      </c>
      <c r="T40" s="600">
        <v>0</v>
      </c>
      <c r="U40" s="600">
        <v>0</v>
      </c>
      <c r="V40" s="600">
        <v>0</v>
      </c>
      <c r="W40" s="600">
        <v>0</v>
      </c>
      <c r="X40" s="600">
        <v>0</v>
      </c>
      <c r="Y40" s="600">
        <v>0</v>
      </c>
      <c r="Z40" s="600">
        <v>0</v>
      </c>
      <c r="AA40" s="600">
        <v>0</v>
      </c>
      <c r="AB40" s="600">
        <v>0</v>
      </c>
      <c r="AC40" s="600">
        <v>0</v>
      </c>
      <c r="AD40" s="601">
        <v>0</v>
      </c>
      <c r="AE40" s="601">
        <v>0</v>
      </c>
      <c r="AF40" s="601">
        <v>0</v>
      </c>
      <c r="AG40" s="601">
        <v>0</v>
      </c>
      <c r="AH40" s="601">
        <v>0</v>
      </c>
    </row>
    <row r="41" spans="1:34" s="583" customFormat="1" ht="36.75">
      <c r="A41" s="758" t="s">
        <v>70</v>
      </c>
      <c r="B41" s="774" t="s">
        <v>71</v>
      </c>
      <c r="C41" s="760" t="s">
        <v>72</v>
      </c>
      <c r="D41" s="656" t="s">
        <v>176</v>
      </c>
      <c r="E41" s="650">
        <v>0.4</v>
      </c>
      <c r="F41" s="600">
        <f>E41*0.6</f>
        <v>0.24</v>
      </c>
      <c r="G41" s="600">
        <v>0.7</v>
      </c>
      <c r="H41" s="600">
        <f>E41*0.8</f>
        <v>0.32000000000000006</v>
      </c>
      <c r="I41" s="761">
        <v>0</v>
      </c>
      <c r="J41" s="648">
        <v>0</v>
      </c>
      <c r="K41" s="648">
        <v>0</v>
      </c>
      <c r="L41" s="648">
        <v>0</v>
      </c>
      <c r="M41" s="648">
        <v>0</v>
      </c>
      <c r="N41" s="648">
        <v>0</v>
      </c>
      <c r="O41" s="600">
        <v>0</v>
      </c>
      <c r="P41" s="600">
        <v>0</v>
      </c>
      <c r="Q41" s="600">
        <v>0</v>
      </c>
      <c r="R41" s="600">
        <v>0</v>
      </c>
      <c r="S41" s="600">
        <v>0</v>
      </c>
      <c r="T41" s="600">
        <v>0</v>
      </c>
      <c r="U41" s="600">
        <v>0</v>
      </c>
      <c r="V41" s="600">
        <v>0</v>
      </c>
      <c r="W41" s="600">
        <v>0</v>
      </c>
      <c r="X41" s="600">
        <v>0</v>
      </c>
      <c r="Y41" s="600">
        <v>0</v>
      </c>
      <c r="Z41" s="600">
        <v>0</v>
      </c>
      <c r="AA41" s="600">
        <v>0</v>
      </c>
      <c r="AB41" s="600">
        <v>0</v>
      </c>
      <c r="AC41" s="600">
        <v>0</v>
      </c>
      <c r="AD41" s="601">
        <v>0</v>
      </c>
      <c r="AE41" s="601">
        <v>0</v>
      </c>
      <c r="AF41" s="601">
        <v>0</v>
      </c>
      <c r="AG41" s="601">
        <v>0</v>
      </c>
      <c r="AH41" s="601">
        <v>0</v>
      </c>
    </row>
    <row r="42" spans="1:34" s="583" customFormat="1" ht="24.75">
      <c r="A42" s="758" t="s">
        <v>73</v>
      </c>
      <c r="B42" s="774" t="s">
        <v>74</v>
      </c>
      <c r="C42" s="760" t="s">
        <v>75</v>
      </c>
      <c r="D42" s="656" t="s">
        <v>176</v>
      </c>
      <c r="E42" s="650">
        <v>0</v>
      </c>
      <c r="F42" s="600">
        <v>0</v>
      </c>
      <c r="G42" s="600">
        <v>0</v>
      </c>
      <c r="H42" s="600">
        <v>0</v>
      </c>
      <c r="I42" s="761">
        <v>0</v>
      </c>
      <c r="J42" s="648">
        <v>0</v>
      </c>
      <c r="K42" s="648">
        <v>0</v>
      </c>
      <c r="L42" s="648">
        <v>0</v>
      </c>
      <c r="M42" s="648">
        <v>0</v>
      </c>
      <c r="N42" s="648">
        <v>0</v>
      </c>
      <c r="O42" s="600">
        <v>0</v>
      </c>
      <c r="P42" s="600">
        <v>0</v>
      </c>
      <c r="Q42" s="600">
        <v>0</v>
      </c>
      <c r="R42" s="600">
        <v>0</v>
      </c>
      <c r="S42" s="600">
        <v>0</v>
      </c>
      <c r="T42" s="600">
        <v>0</v>
      </c>
      <c r="U42" s="600">
        <v>0</v>
      </c>
      <c r="V42" s="600">
        <v>0</v>
      </c>
      <c r="W42" s="600">
        <v>0</v>
      </c>
      <c r="X42" s="600">
        <v>0</v>
      </c>
      <c r="Y42" s="600">
        <v>0</v>
      </c>
      <c r="Z42" s="600">
        <v>0</v>
      </c>
      <c r="AA42" s="600">
        <v>0</v>
      </c>
      <c r="AB42" s="600">
        <v>0</v>
      </c>
      <c r="AC42" s="600">
        <v>0</v>
      </c>
      <c r="AD42" s="601">
        <v>0</v>
      </c>
      <c r="AE42" s="601">
        <v>0</v>
      </c>
      <c r="AF42" s="601">
        <v>0</v>
      </c>
      <c r="AG42" s="601">
        <v>0</v>
      </c>
      <c r="AH42" s="601">
        <v>0</v>
      </c>
    </row>
    <row r="43" spans="1:34" s="583" customFormat="1" ht="36.75">
      <c r="A43" s="758" t="s">
        <v>76</v>
      </c>
      <c r="B43" s="774" t="s">
        <v>77</v>
      </c>
      <c r="C43" s="760" t="s">
        <v>78</v>
      </c>
      <c r="D43" s="656" t="s">
        <v>176</v>
      </c>
      <c r="E43" s="650">
        <v>0</v>
      </c>
      <c r="F43" s="600">
        <v>0</v>
      </c>
      <c r="G43" s="600">
        <v>0</v>
      </c>
      <c r="H43" s="600">
        <v>0</v>
      </c>
      <c r="I43" s="761">
        <v>0</v>
      </c>
      <c r="J43" s="648">
        <v>0</v>
      </c>
      <c r="K43" s="648">
        <v>0</v>
      </c>
      <c r="L43" s="648">
        <v>0</v>
      </c>
      <c r="M43" s="648">
        <v>0</v>
      </c>
      <c r="N43" s="648">
        <v>0</v>
      </c>
      <c r="O43" s="600">
        <v>0</v>
      </c>
      <c r="P43" s="600">
        <v>0</v>
      </c>
      <c r="Q43" s="600">
        <v>0</v>
      </c>
      <c r="R43" s="600">
        <v>0</v>
      </c>
      <c r="S43" s="600">
        <v>0</v>
      </c>
      <c r="T43" s="600">
        <v>0</v>
      </c>
      <c r="U43" s="600">
        <v>0</v>
      </c>
      <c r="V43" s="600">
        <v>0</v>
      </c>
      <c r="W43" s="600">
        <v>0</v>
      </c>
      <c r="X43" s="600">
        <v>0</v>
      </c>
      <c r="Y43" s="600">
        <v>0</v>
      </c>
      <c r="Z43" s="600">
        <v>0</v>
      </c>
      <c r="AA43" s="600">
        <v>0</v>
      </c>
      <c r="AB43" s="600">
        <v>0</v>
      </c>
      <c r="AC43" s="600">
        <v>0</v>
      </c>
      <c r="AD43" s="601">
        <v>0</v>
      </c>
      <c r="AE43" s="601">
        <v>0</v>
      </c>
      <c r="AF43" s="601">
        <v>0</v>
      </c>
      <c r="AG43" s="601">
        <v>0</v>
      </c>
      <c r="AH43" s="601">
        <v>0</v>
      </c>
    </row>
    <row r="44" spans="1:34" s="583" customFormat="1" ht="25.5" thickBot="1">
      <c r="A44" s="758" t="s">
        <v>79</v>
      </c>
      <c r="B44" s="774" t="s">
        <v>80</v>
      </c>
      <c r="C44" s="760" t="s">
        <v>81</v>
      </c>
      <c r="D44" s="656" t="s">
        <v>176</v>
      </c>
      <c r="E44" s="775">
        <v>0</v>
      </c>
      <c r="F44" s="776">
        <v>0</v>
      </c>
      <c r="G44" s="776">
        <v>0</v>
      </c>
      <c r="H44" s="776">
        <v>0</v>
      </c>
      <c r="I44" s="777">
        <v>0</v>
      </c>
      <c r="J44" s="648">
        <v>0</v>
      </c>
      <c r="K44" s="648">
        <v>0</v>
      </c>
      <c r="L44" s="648">
        <v>0</v>
      </c>
      <c r="M44" s="648">
        <v>0</v>
      </c>
      <c r="N44" s="648">
        <v>0</v>
      </c>
      <c r="O44" s="600">
        <v>0</v>
      </c>
      <c r="P44" s="600">
        <v>0</v>
      </c>
      <c r="Q44" s="600">
        <v>0</v>
      </c>
      <c r="R44" s="600">
        <v>0</v>
      </c>
      <c r="S44" s="600">
        <v>0</v>
      </c>
      <c r="T44" s="600">
        <v>0</v>
      </c>
      <c r="U44" s="600">
        <v>0</v>
      </c>
      <c r="V44" s="600">
        <v>0</v>
      </c>
      <c r="W44" s="600">
        <v>0</v>
      </c>
      <c r="X44" s="600">
        <v>0</v>
      </c>
      <c r="Y44" s="600">
        <v>0</v>
      </c>
      <c r="Z44" s="600">
        <v>0</v>
      </c>
      <c r="AA44" s="600">
        <v>0</v>
      </c>
      <c r="AB44" s="600">
        <v>0</v>
      </c>
      <c r="AC44" s="600">
        <v>0</v>
      </c>
      <c r="AD44" s="601">
        <v>0</v>
      </c>
      <c r="AE44" s="601">
        <v>0</v>
      </c>
      <c r="AF44" s="601">
        <v>0</v>
      </c>
      <c r="AG44" s="601">
        <v>0</v>
      </c>
      <c r="AH44" s="601">
        <v>0</v>
      </c>
    </row>
    <row r="45" spans="1:34" s="729" customFormat="1" ht="37.5" thickBot="1">
      <c r="A45" s="754" t="s">
        <v>82</v>
      </c>
      <c r="B45" s="765" t="s">
        <v>83</v>
      </c>
      <c r="C45" s="756" t="s">
        <v>84</v>
      </c>
      <c r="D45" s="753" t="s">
        <v>176</v>
      </c>
      <c r="E45" s="766">
        <v>0.8</v>
      </c>
      <c r="F45" s="767">
        <f>E45*0.6</f>
        <v>0.48</v>
      </c>
      <c r="G45" s="767">
        <v>3.7</v>
      </c>
      <c r="H45" s="767">
        <f>G45*0.6</f>
        <v>2.2200000000000002</v>
      </c>
      <c r="I45" s="768">
        <v>0</v>
      </c>
      <c r="J45" s="749">
        <v>0</v>
      </c>
      <c r="K45" s="749">
        <v>0</v>
      </c>
      <c r="L45" s="749">
        <v>0</v>
      </c>
      <c r="M45" s="749">
        <v>0</v>
      </c>
      <c r="N45" s="749">
        <v>0</v>
      </c>
      <c r="O45" s="748">
        <v>0</v>
      </c>
      <c r="P45" s="748">
        <v>0</v>
      </c>
      <c r="Q45" s="748">
        <v>0</v>
      </c>
      <c r="R45" s="748">
        <v>0</v>
      </c>
      <c r="S45" s="748">
        <v>0</v>
      </c>
      <c r="T45" s="748">
        <v>0</v>
      </c>
      <c r="U45" s="748">
        <v>0</v>
      </c>
      <c r="V45" s="748">
        <v>0</v>
      </c>
      <c r="W45" s="748">
        <v>0</v>
      </c>
      <c r="X45" s="748">
        <v>0</v>
      </c>
      <c r="Y45" s="748">
        <v>0</v>
      </c>
      <c r="Z45" s="748">
        <v>0</v>
      </c>
      <c r="AA45" s="748">
        <v>0</v>
      </c>
      <c r="AB45" s="748">
        <v>0</v>
      </c>
      <c r="AC45" s="748">
        <v>0</v>
      </c>
      <c r="AD45" s="752">
        <v>0</v>
      </c>
      <c r="AE45" s="752">
        <v>0</v>
      </c>
      <c r="AF45" s="752">
        <v>0</v>
      </c>
      <c r="AG45" s="752">
        <v>0</v>
      </c>
      <c r="AH45" s="752">
        <v>0</v>
      </c>
    </row>
    <row r="46" spans="1:34" s="583" customFormat="1" ht="36">
      <c r="A46" s="758" t="s">
        <v>85</v>
      </c>
      <c r="B46" s="778" t="s">
        <v>86</v>
      </c>
      <c r="C46" s="760" t="s">
        <v>87</v>
      </c>
      <c r="D46" s="656" t="s">
        <v>176</v>
      </c>
      <c r="E46" s="779">
        <v>0</v>
      </c>
      <c r="F46" s="780">
        <v>0</v>
      </c>
      <c r="G46" s="780">
        <v>0</v>
      </c>
      <c r="H46" s="780">
        <v>0</v>
      </c>
      <c r="I46" s="781">
        <v>0</v>
      </c>
      <c r="J46" s="648">
        <v>0</v>
      </c>
      <c r="K46" s="648">
        <v>0</v>
      </c>
      <c r="L46" s="648">
        <v>0</v>
      </c>
      <c r="M46" s="648">
        <v>0</v>
      </c>
      <c r="N46" s="648">
        <v>0</v>
      </c>
      <c r="O46" s="600">
        <v>0</v>
      </c>
      <c r="P46" s="600">
        <v>0</v>
      </c>
      <c r="Q46" s="600">
        <v>0</v>
      </c>
      <c r="R46" s="600">
        <v>0</v>
      </c>
      <c r="S46" s="600">
        <v>0</v>
      </c>
      <c r="T46" s="600">
        <v>0</v>
      </c>
      <c r="U46" s="600">
        <v>0</v>
      </c>
      <c r="V46" s="600">
        <v>0</v>
      </c>
      <c r="W46" s="600">
        <v>0</v>
      </c>
      <c r="X46" s="600">
        <v>0</v>
      </c>
      <c r="Y46" s="600">
        <v>0</v>
      </c>
      <c r="Z46" s="600">
        <v>0</v>
      </c>
      <c r="AA46" s="600">
        <v>0</v>
      </c>
      <c r="AB46" s="600">
        <v>0</v>
      </c>
      <c r="AC46" s="600">
        <v>0</v>
      </c>
      <c r="AD46" s="601">
        <v>0</v>
      </c>
      <c r="AE46" s="601">
        <v>0</v>
      </c>
      <c r="AF46" s="601">
        <v>0</v>
      </c>
      <c r="AG46" s="601">
        <v>0</v>
      </c>
      <c r="AH46" s="601">
        <v>0</v>
      </c>
    </row>
    <row r="47" spans="1:34" s="583" customFormat="1" ht="36">
      <c r="A47" s="758" t="s">
        <v>88</v>
      </c>
      <c r="B47" s="778" t="s">
        <v>89</v>
      </c>
      <c r="C47" s="760" t="s">
        <v>90</v>
      </c>
      <c r="D47" s="656" t="s">
        <v>176</v>
      </c>
      <c r="E47" s="650">
        <v>0</v>
      </c>
      <c r="F47" s="600">
        <f>E47*0.6</f>
        <v>0</v>
      </c>
      <c r="G47" s="600">
        <v>0.8</v>
      </c>
      <c r="H47" s="600">
        <f>E47*0.8</f>
        <v>0</v>
      </c>
      <c r="I47" s="761">
        <v>0</v>
      </c>
      <c r="J47" s="648">
        <v>0</v>
      </c>
      <c r="K47" s="648">
        <v>0</v>
      </c>
      <c r="L47" s="648">
        <v>0</v>
      </c>
      <c r="M47" s="648">
        <v>0</v>
      </c>
      <c r="N47" s="648">
        <v>0</v>
      </c>
      <c r="O47" s="600">
        <v>0</v>
      </c>
      <c r="P47" s="600">
        <v>0</v>
      </c>
      <c r="Q47" s="600">
        <v>0</v>
      </c>
      <c r="R47" s="600">
        <v>0</v>
      </c>
      <c r="S47" s="600">
        <v>0</v>
      </c>
      <c r="T47" s="600">
        <v>0</v>
      </c>
      <c r="U47" s="600">
        <v>0</v>
      </c>
      <c r="V47" s="600">
        <v>0</v>
      </c>
      <c r="W47" s="600">
        <v>0</v>
      </c>
      <c r="X47" s="600">
        <v>0</v>
      </c>
      <c r="Y47" s="600">
        <v>0</v>
      </c>
      <c r="Z47" s="600">
        <v>0</v>
      </c>
      <c r="AA47" s="600">
        <v>0</v>
      </c>
      <c r="AB47" s="600">
        <v>0</v>
      </c>
      <c r="AC47" s="600">
        <v>0</v>
      </c>
      <c r="AD47" s="601">
        <v>0</v>
      </c>
      <c r="AE47" s="601">
        <v>0</v>
      </c>
      <c r="AF47" s="601">
        <v>0</v>
      </c>
      <c r="AG47" s="601">
        <v>0</v>
      </c>
      <c r="AH47" s="601">
        <v>0</v>
      </c>
    </row>
    <row r="48" spans="1:34" s="583" customFormat="1" ht="24.75">
      <c r="A48" s="758" t="s">
        <v>91</v>
      </c>
      <c r="B48" s="774" t="s">
        <v>92</v>
      </c>
      <c r="C48" s="760" t="s">
        <v>93</v>
      </c>
      <c r="D48" s="656" t="s">
        <v>176</v>
      </c>
      <c r="E48" s="648">
        <v>0.25</v>
      </c>
      <c r="F48" s="600">
        <f>E48*0.8</f>
        <v>0.2</v>
      </c>
      <c r="G48" s="600">
        <v>1.2</v>
      </c>
      <c r="H48" s="600">
        <f>G48*0.6</f>
        <v>0.72</v>
      </c>
      <c r="I48" s="600">
        <v>0</v>
      </c>
      <c r="J48" s="648">
        <v>0</v>
      </c>
      <c r="K48" s="648">
        <v>0</v>
      </c>
      <c r="L48" s="648">
        <v>0</v>
      </c>
      <c r="M48" s="648">
        <v>0</v>
      </c>
      <c r="N48" s="648">
        <v>0</v>
      </c>
      <c r="O48" s="600">
        <v>0</v>
      </c>
      <c r="P48" s="600">
        <v>0</v>
      </c>
      <c r="Q48" s="600">
        <v>0</v>
      </c>
      <c r="R48" s="600">
        <v>0</v>
      </c>
      <c r="S48" s="600">
        <v>0</v>
      </c>
      <c r="T48" s="600">
        <v>0</v>
      </c>
      <c r="U48" s="600">
        <v>0</v>
      </c>
      <c r="V48" s="600">
        <v>0</v>
      </c>
      <c r="W48" s="600">
        <v>0</v>
      </c>
      <c r="X48" s="600">
        <v>0</v>
      </c>
      <c r="Y48" s="600">
        <v>0</v>
      </c>
      <c r="Z48" s="600">
        <v>0</v>
      </c>
      <c r="AA48" s="600">
        <v>0</v>
      </c>
      <c r="AB48" s="600">
        <v>0</v>
      </c>
      <c r="AC48" s="600">
        <v>0</v>
      </c>
      <c r="AD48" s="601">
        <v>0</v>
      </c>
      <c r="AE48" s="601">
        <v>0</v>
      </c>
      <c r="AF48" s="601">
        <v>0</v>
      </c>
      <c r="AG48" s="601">
        <v>0</v>
      </c>
      <c r="AH48" s="601">
        <v>0</v>
      </c>
    </row>
    <row r="49" spans="1:34" s="583" customFormat="1" ht="24.75">
      <c r="A49" s="758" t="s">
        <v>94</v>
      </c>
      <c r="B49" s="774" t="s">
        <v>95</v>
      </c>
      <c r="C49" s="760" t="s">
        <v>96</v>
      </c>
      <c r="D49" s="656" t="s">
        <v>176</v>
      </c>
      <c r="E49" s="650">
        <v>0</v>
      </c>
      <c r="F49" s="600">
        <v>0</v>
      </c>
      <c r="G49" s="600">
        <v>0</v>
      </c>
      <c r="H49" s="600">
        <v>0</v>
      </c>
      <c r="I49" s="761">
        <v>0</v>
      </c>
      <c r="J49" s="648">
        <v>0</v>
      </c>
      <c r="K49" s="648">
        <v>0</v>
      </c>
      <c r="L49" s="648">
        <v>0</v>
      </c>
      <c r="M49" s="648">
        <v>0</v>
      </c>
      <c r="N49" s="648">
        <v>0</v>
      </c>
      <c r="O49" s="600">
        <v>0</v>
      </c>
      <c r="P49" s="600">
        <v>0</v>
      </c>
      <c r="Q49" s="600">
        <v>0</v>
      </c>
      <c r="R49" s="600">
        <v>0</v>
      </c>
      <c r="S49" s="600">
        <v>0</v>
      </c>
      <c r="T49" s="600">
        <v>0</v>
      </c>
      <c r="U49" s="600">
        <v>0</v>
      </c>
      <c r="V49" s="600">
        <v>0</v>
      </c>
      <c r="W49" s="600">
        <v>0</v>
      </c>
      <c r="X49" s="600">
        <v>0</v>
      </c>
      <c r="Y49" s="600">
        <v>0</v>
      </c>
      <c r="Z49" s="600">
        <v>0</v>
      </c>
      <c r="AA49" s="600">
        <v>0</v>
      </c>
      <c r="AB49" s="600">
        <v>0</v>
      </c>
      <c r="AC49" s="600">
        <v>0</v>
      </c>
      <c r="AD49" s="601">
        <v>0</v>
      </c>
      <c r="AE49" s="601">
        <v>0</v>
      </c>
      <c r="AF49" s="601">
        <v>0</v>
      </c>
      <c r="AG49" s="601">
        <v>0</v>
      </c>
      <c r="AH49" s="601">
        <v>0</v>
      </c>
    </row>
    <row r="50" spans="1:34" s="583" customFormat="1" ht="31.5">
      <c r="A50" s="782" t="s">
        <v>97</v>
      </c>
      <c r="B50" s="783" t="s">
        <v>98</v>
      </c>
      <c r="C50" s="784" t="s">
        <v>25</v>
      </c>
      <c r="D50" s="656" t="s">
        <v>176</v>
      </c>
      <c r="E50" s="785">
        <f>E51+E53</f>
        <v>0</v>
      </c>
      <c r="F50" s="601">
        <f>F51+F53</f>
        <v>0</v>
      </c>
      <c r="G50" s="601">
        <f>G51+G53</f>
        <v>0</v>
      </c>
      <c r="H50" s="601">
        <f>H51+H53</f>
        <v>0</v>
      </c>
      <c r="I50" s="786">
        <f t="shared" ref="I50:AH50" si="13">I51+I52+I53+I54+I55+I56+I57+I58+I59+I60</f>
        <v>2</v>
      </c>
      <c r="J50" s="648">
        <f>J51+J52+J53+J54+J55+J56+J57+J58+J59+J60</f>
        <v>0</v>
      </c>
      <c r="K50" s="601">
        <f t="shared" si="13"/>
        <v>0</v>
      </c>
      <c r="L50" s="601">
        <f t="shared" si="13"/>
        <v>0</v>
      </c>
      <c r="M50" s="601">
        <f t="shared" si="13"/>
        <v>0</v>
      </c>
      <c r="N50" s="601">
        <f t="shared" si="13"/>
        <v>0</v>
      </c>
      <c r="O50" s="601">
        <f t="shared" si="13"/>
        <v>0</v>
      </c>
      <c r="P50" s="601">
        <f t="shared" si="13"/>
        <v>0</v>
      </c>
      <c r="Q50" s="601">
        <f t="shared" si="13"/>
        <v>0</v>
      </c>
      <c r="R50" s="601">
        <f t="shared" si="13"/>
        <v>0</v>
      </c>
      <c r="S50" s="601">
        <f t="shared" si="13"/>
        <v>0</v>
      </c>
      <c r="T50" s="601">
        <f t="shared" si="13"/>
        <v>0</v>
      </c>
      <c r="U50" s="601">
        <f t="shared" si="13"/>
        <v>0</v>
      </c>
      <c r="V50" s="601">
        <f t="shared" si="13"/>
        <v>0</v>
      </c>
      <c r="W50" s="601">
        <f t="shared" si="13"/>
        <v>0</v>
      </c>
      <c r="X50" s="601">
        <f t="shared" si="13"/>
        <v>0</v>
      </c>
      <c r="Y50" s="601">
        <f t="shared" si="13"/>
        <v>0</v>
      </c>
      <c r="Z50" s="601">
        <f t="shared" si="13"/>
        <v>0</v>
      </c>
      <c r="AA50" s="601">
        <f t="shared" si="13"/>
        <v>0</v>
      </c>
      <c r="AB50" s="601">
        <f t="shared" si="13"/>
        <v>0</v>
      </c>
      <c r="AC50" s="601">
        <f t="shared" si="13"/>
        <v>0</v>
      </c>
      <c r="AD50" s="601">
        <f t="shared" si="13"/>
        <v>0</v>
      </c>
      <c r="AE50" s="601">
        <f t="shared" si="13"/>
        <v>0</v>
      </c>
      <c r="AF50" s="601">
        <f t="shared" si="13"/>
        <v>0</v>
      </c>
      <c r="AG50" s="601">
        <f t="shared" si="13"/>
        <v>0</v>
      </c>
      <c r="AH50" s="601">
        <f t="shared" si="13"/>
        <v>0</v>
      </c>
    </row>
    <row r="51" spans="1:34" s="583" customFormat="1" ht="36">
      <c r="A51" s="758" t="s">
        <v>99</v>
      </c>
      <c r="B51" s="759" t="s">
        <v>100</v>
      </c>
      <c r="C51" s="760" t="s">
        <v>101</v>
      </c>
      <c r="D51" s="656" t="s">
        <v>176</v>
      </c>
      <c r="E51" s="650">
        <v>0</v>
      </c>
      <c r="F51" s="600">
        <v>0</v>
      </c>
      <c r="G51" s="600">
        <v>0</v>
      </c>
      <c r="H51" s="600">
        <v>0</v>
      </c>
      <c r="I51" s="761">
        <v>0</v>
      </c>
      <c r="J51" s="648">
        <v>0</v>
      </c>
      <c r="K51" s="600">
        <v>0</v>
      </c>
      <c r="L51" s="600">
        <v>0</v>
      </c>
      <c r="M51" s="600">
        <f>J51*0.8</f>
        <v>0</v>
      </c>
      <c r="N51" s="600">
        <v>0</v>
      </c>
      <c r="O51" s="600">
        <v>0</v>
      </c>
      <c r="P51" s="600">
        <v>0</v>
      </c>
      <c r="Q51" s="600">
        <v>0</v>
      </c>
      <c r="R51" s="600">
        <v>0</v>
      </c>
      <c r="S51" s="600">
        <v>0</v>
      </c>
      <c r="T51" s="600">
        <v>0</v>
      </c>
      <c r="U51" s="600">
        <v>0</v>
      </c>
      <c r="V51" s="600">
        <v>0</v>
      </c>
      <c r="W51" s="600">
        <v>0</v>
      </c>
      <c r="X51" s="600">
        <v>0</v>
      </c>
      <c r="Y51" s="600">
        <v>0</v>
      </c>
      <c r="Z51" s="600">
        <v>0</v>
      </c>
      <c r="AA51" s="600">
        <v>0</v>
      </c>
      <c r="AB51" s="600">
        <v>0</v>
      </c>
      <c r="AC51" s="600">
        <v>0</v>
      </c>
      <c r="AD51" s="600">
        <v>0</v>
      </c>
      <c r="AE51" s="600">
        <v>0</v>
      </c>
      <c r="AF51" s="600">
        <v>0</v>
      </c>
      <c r="AG51" s="600">
        <v>0</v>
      </c>
      <c r="AH51" s="600">
        <v>0</v>
      </c>
    </row>
    <row r="52" spans="1:34" s="729" customFormat="1" ht="24">
      <c r="A52" s="754" t="s">
        <v>102</v>
      </c>
      <c r="B52" s="755" t="s">
        <v>103</v>
      </c>
      <c r="C52" s="756" t="s">
        <v>104</v>
      </c>
      <c r="D52" s="753" t="s">
        <v>176</v>
      </c>
      <c r="E52" s="751">
        <v>0.8</v>
      </c>
      <c r="F52" s="748">
        <f>E52*0.8</f>
        <v>0.64000000000000012</v>
      </c>
      <c r="G52" s="748">
        <v>0.4</v>
      </c>
      <c r="H52" s="748">
        <f>G52*0.6</f>
        <v>0.24</v>
      </c>
      <c r="I52" s="757">
        <v>0</v>
      </c>
      <c r="J52" s="749">
        <v>0</v>
      </c>
      <c r="K52" s="748">
        <v>0</v>
      </c>
      <c r="L52" s="748">
        <v>0</v>
      </c>
      <c r="M52" s="748">
        <v>0</v>
      </c>
      <c r="N52" s="748">
        <v>0</v>
      </c>
      <c r="O52" s="748">
        <v>0</v>
      </c>
      <c r="P52" s="748">
        <v>0</v>
      </c>
      <c r="Q52" s="748">
        <v>0</v>
      </c>
      <c r="R52" s="748">
        <v>0</v>
      </c>
      <c r="S52" s="748">
        <v>0</v>
      </c>
      <c r="T52" s="748">
        <v>0</v>
      </c>
      <c r="U52" s="748">
        <v>0</v>
      </c>
      <c r="V52" s="748">
        <v>0</v>
      </c>
      <c r="W52" s="748">
        <v>0</v>
      </c>
      <c r="X52" s="748">
        <v>0</v>
      </c>
      <c r="Y52" s="748">
        <v>0</v>
      </c>
      <c r="Z52" s="748">
        <v>0</v>
      </c>
      <c r="AA52" s="748">
        <v>0</v>
      </c>
      <c r="AB52" s="748">
        <v>0</v>
      </c>
      <c r="AC52" s="748">
        <v>0</v>
      </c>
      <c r="AD52" s="748">
        <v>0</v>
      </c>
      <c r="AE52" s="748">
        <v>0</v>
      </c>
      <c r="AF52" s="748">
        <v>0</v>
      </c>
      <c r="AG52" s="748">
        <v>0</v>
      </c>
      <c r="AH52" s="748">
        <v>0</v>
      </c>
    </row>
    <row r="53" spans="1:34" s="583" customFormat="1" ht="36">
      <c r="A53" s="758" t="s">
        <v>105</v>
      </c>
      <c r="B53" s="759" t="s">
        <v>106</v>
      </c>
      <c r="C53" s="760" t="s">
        <v>107</v>
      </c>
      <c r="D53" s="656" t="s">
        <v>176</v>
      </c>
      <c r="E53" s="650">
        <v>0</v>
      </c>
      <c r="F53" s="600">
        <v>0</v>
      </c>
      <c r="G53" s="600">
        <v>0</v>
      </c>
      <c r="H53" s="600">
        <v>0</v>
      </c>
      <c r="I53" s="761">
        <v>0</v>
      </c>
      <c r="J53" s="648">
        <v>0</v>
      </c>
      <c r="K53" s="600">
        <v>0</v>
      </c>
      <c r="L53" s="600">
        <v>0</v>
      </c>
      <c r="M53" s="600">
        <v>0</v>
      </c>
      <c r="N53" s="600">
        <v>0</v>
      </c>
      <c r="O53" s="600">
        <v>0</v>
      </c>
      <c r="P53" s="600">
        <v>0</v>
      </c>
      <c r="Q53" s="600">
        <v>0</v>
      </c>
      <c r="R53" s="600">
        <v>0</v>
      </c>
      <c r="S53" s="600">
        <v>0</v>
      </c>
      <c r="T53" s="600">
        <v>0</v>
      </c>
      <c r="U53" s="600">
        <v>0</v>
      </c>
      <c r="V53" s="600">
        <v>0</v>
      </c>
      <c r="W53" s="600">
        <v>0</v>
      </c>
      <c r="X53" s="600">
        <v>0</v>
      </c>
      <c r="Y53" s="600">
        <v>0</v>
      </c>
      <c r="Z53" s="600">
        <v>0</v>
      </c>
      <c r="AA53" s="600">
        <v>0</v>
      </c>
      <c r="AB53" s="600">
        <v>0</v>
      </c>
      <c r="AC53" s="600">
        <v>0</v>
      </c>
      <c r="AD53" s="600">
        <v>0</v>
      </c>
      <c r="AE53" s="600">
        <v>0</v>
      </c>
      <c r="AF53" s="600">
        <v>0</v>
      </c>
      <c r="AG53" s="600">
        <v>0</v>
      </c>
      <c r="AH53" s="600">
        <v>0</v>
      </c>
    </row>
    <row r="54" spans="1:34" s="583" customFormat="1" ht="24">
      <c r="A54" s="758" t="s">
        <v>108</v>
      </c>
      <c r="B54" s="759" t="s">
        <v>109</v>
      </c>
      <c r="C54" s="760" t="s">
        <v>110</v>
      </c>
      <c r="D54" s="656" t="s">
        <v>176</v>
      </c>
      <c r="E54" s="650">
        <v>0</v>
      </c>
      <c r="F54" s="600">
        <v>0</v>
      </c>
      <c r="G54" s="600">
        <v>0</v>
      </c>
      <c r="H54" s="600">
        <v>0</v>
      </c>
      <c r="I54" s="761">
        <v>0</v>
      </c>
      <c r="J54" s="648">
        <v>0</v>
      </c>
      <c r="K54" s="600">
        <v>0</v>
      </c>
      <c r="L54" s="600">
        <v>0</v>
      </c>
      <c r="M54" s="600">
        <v>0</v>
      </c>
      <c r="N54" s="600">
        <v>0</v>
      </c>
      <c r="O54" s="600">
        <v>0</v>
      </c>
      <c r="P54" s="600">
        <v>0</v>
      </c>
      <c r="Q54" s="600">
        <v>0</v>
      </c>
      <c r="R54" s="600">
        <v>0</v>
      </c>
      <c r="S54" s="600">
        <v>0</v>
      </c>
      <c r="T54" s="600">
        <v>0</v>
      </c>
      <c r="U54" s="600">
        <v>0</v>
      </c>
      <c r="V54" s="600">
        <v>0</v>
      </c>
      <c r="W54" s="600">
        <v>0</v>
      </c>
      <c r="X54" s="600">
        <v>0</v>
      </c>
      <c r="Y54" s="600">
        <v>0</v>
      </c>
      <c r="Z54" s="600">
        <v>0</v>
      </c>
      <c r="AA54" s="600">
        <v>0</v>
      </c>
      <c r="AB54" s="600">
        <v>0</v>
      </c>
      <c r="AC54" s="600">
        <v>0</v>
      </c>
      <c r="AD54" s="600">
        <v>0</v>
      </c>
      <c r="AE54" s="600">
        <v>0</v>
      </c>
      <c r="AF54" s="600">
        <v>0</v>
      </c>
      <c r="AG54" s="600">
        <v>0</v>
      </c>
      <c r="AH54" s="600">
        <v>0</v>
      </c>
    </row>
    <row r="55" spans="1:34" s="583" customFormat="1">
      <c r="A55" s="758" t="s">
        <v>111</v>
      </c>
      <c r="B55" s="759" t="s">
        <v>112</v>
      </c>
      <c r="C55" s="760" t="s">
        <v>113</v>
      </c>
      <c r="D55" s="656" t="s">
        <v>176</v>
      </c>
      <c r="E55" s="650">
        <v>0</v>
      </c>
      <c r="F55" s="600">
        <v>0</v>
      </c>
      <c r="G55" s="600">
        <v>0</v>
      </c>
      <c r="H55" s="600">
        <v>0</v>
      </c>
      <c r="I55" s="761">
        <v>0</v>
      </c>
      <c r="J55" s="648">
        <v>0</v>
      </c>
      <c r="K55" s="600">
        <v>0</v>
      </c>
      <c r="L55" s="600">
        <v>0</v>
      </c>
      <c r="M55" s="600">
        <v>0</v>
      </c>
      <c r="N55" s="600">
        <v>0</v>
      </c>
      <c r="O55" s="600">
        <v>0</v>
      </c>
      <c r="P55" s="600">
        <v>0</v>
      </c>
      <c r="Q55" s="600">
        <v>0</v>
      </c>
      <c r="R55" s="600">
        <v>0</v>
      </c>
      <c r="S55" s="600">
        <v>0</v>
      </c>
      <c r="T55" s="600">
        <v>0</v>
      </c>
      <c r="U55" s="600">
        <v>0</v>
      </c>
      <c r="V55" s="600">
        <v>0</v>
      </c>
      <c r="W55" s="600">
        <v>0</v>
      </c>
      <c r="X55" s="600">
        <v>0</v>
      </c>
      <c r="Y55" s="600">
        <v>0</v>
      </c>
      <c r="Z55" s="600">
        <v>0</v>
      </c>
      <c r="AA55" s="600">
        <v>0</v>
      </c>
      <c r="AB55" s="600">
        <v>0</v>
      </c>
      <c r="AC55" s="600">
        <v>0</v>
      </c>
      <c r="AD55" s="600">
        <v>0</v>
      </c>
      <c r="AE55" s="600">
        <v>0</v>
      </c>
      <c r="AF55" s="600">
        <v>0</v>
      </c>
      <c r="AG55" s="600">
        <v>0</v>
      </c>
      <c r="AH55" s="600">
        <v>0</v>
      </c>
    </row>
    <row r="56" spans="1:34" s="583" customFormat="1">
      <c r="A56" s="758" t="s">
        <v>114</v>
      </c>
      <c r="B56" s="759" t="s">
        <v>115</v>
      </c>
      <c r="C56" s="760" t="s">
        <v>116</v>
      </c>
      <c r="D56" s="656" t="s">
        <v>176</v>
      </c>
      <c r="E56" s="650">
        <v>0</v>
      </c>
      <c r="F56" s="600">
        <f>E56*0.6</f>
        <v>0</v>
      </c>
      <c r="G56" s="600">
        <v>0</v>
      </c>
      <c r="H56" s="600">
        <f>E56*0.8</f>
        <v>0</v>
      </c>
      <c r="I56" s="761">
        <v>0</v>
      </c>
      <c r="J56" s="648">
        <v>0</v>
      </c>
      <c r="K56" s="600">
        <f>J56*0.6</f>
        <v>0</v>
      </c>
      <c r="L56" s="600">
        <v>0</v>
      </c>
      <c r="M56" s="600">
        <f>J56*0.8</f>
        <v>0</v>
      </c>
      <c r="N56" s="600">
        <v>0</v>
      </c>
      <c r="O56" s="600">
        <v>0</v>
      </c>
      <c r="P56" s="600">
        <v>0</v>
      </c>
      <c r="Q56" s="600">
        <v>0</v>
      </c>
      <c r="R56" s="600">
        <v>0</v>
      </c>
      <c r="S56" s="600">
        <v>0</v>
      </c>
      <c r="T56" s="600">
        <v>0</v>
      </c>
      <c r="U56" s="600">
        <v>0</v>
      </c>
      <c r="V56" s="600">
        <v>0</v>
      </c>
      <c r="W56" s="600">
        <v>0</v>
      </c>
      <c r="X56" s="600">
        <v>0</v>
      </c>
      <c r="Y56" s="600">
        <v>0</v>
      </c>
      <c r="Z56" s="600">
        <v>0</v>
      </c>
      <c r="AA56" s="600">
        <v>0</v>
      </c>
      <c r="AB56" s="600">
        <v>0</v>
      </c>
      <c r="AC56" s="600">
        <v>0</v>
      </c>
      <c r="AD56" s="600">
        <v>0</v>
      </c>
      <c r="AE56" s="600">
        <v>0</v>
      </c>
      <c r="AF56" s="600">
        <v>0</v>
      </c>
      <c r="AG56" s="600">
        <v>0</v>
      </c>
      <c r="AH56" s="600">
        <v>0</v>
      </c>
    </row>
    <row r="57" spans="1:34" s="729" customFormat="1" ht="48">
      <c r="A57" s="754" t="s">
        <v>117</v>
      </c>
      <c r="B57" s="755" t="s">
        <v>118</v>
      </c>
      <c r="C57" s="756" t="s">
        <v>119</v>
      </c>
      <c r="D57" s="753" t="s">
        <v>176</v>
      </c>
      <c r="E57" s="751">
        <v>0</v>
      </c>
      <c r="F57" s="748">
        <f>E57*0.6</f>
        <v>0</v>
      </c>
      <c r="G57" s="748">
        <v>0</v>
      </c>
      <c r="H57" s="748">
        <f>E57*0.8</f>
        <v>0</v>
      </c>
      <c r="I57" s="757">
        <v>1</v>
      </c>
      <c r="J57" s="749">
        <v>0</v>
      </c>
      <c r="K57" s="748">
        <f>J57*0.6</f>
        <v>0</v>
      </c>
      <c r="L57" s="748">
        <v>0</v>
      </c>
      <c r="M57" s="748">
        <f>J57*0.8</f>
        <v>0</v>
      </c>
      <c r="N57" s="748">
        <v>0</v>
      </c>
      <c r="O57" s="748">
        <v>0</v>
      </c>
      <c r="P57" s="748">
        <v>0</v>
      </c>
      <c r="Q57" s="748">
        <v>0</v>
      </c>
      <c r="R57" s="748">
        <v>0</v>
      </c>
      <c r="S57" s="748">
        <v>0</v>
      </c>
      <c r="T57" s="748">
        <v>0</v>
      </c>
      <c r="U57" s="748">
        <v>0</v>
      </c>
      <c r="V57" s="748">
        <v>0</v>
      </c>
      <c r="W57" s="748">
        <v>0</v>
      </c>
      <c r="X57" s="748">
        <v>0</v>
      </c>
      <c r="Y57" s="748">
        <v>0</v>
      </c>
      <c r="Z57" s="748">
        <v>0</v>
      </c>
      <c r="AA57" s="748">
        <v>0</v>
      </c>
      <c r="AB57" s="748">
        <v>0</v>
      </c>
      <c r="AC57" s="748">
        <v>0</v>
      </c>
      <c r="AD57" s="748">
        <v>0</v>
      </c>
      <c r="AE57" s="748">
        <v>0</v>
      </c>
      <c r="AF57" s="748">
        <v>0</v>
      </c>
      <c r="AG57" s="748">
        <v>0</v>
      </c>
      <c r="AH57" s="748">
        <v>0</v>
      </c>
    </row>
    <row r="58" spans="1:34" s="583" customFormat="1">
      <c r="A58" s="758" t="s">
        <v>120</v>
      </c>
      <c r="B58" s="759" t="s">
        <v>121</v>
      </c>
      <c r="C58" s="760" t="s">
        <v>122</v>
      </c>
      <c r="D58" s="656" t="s">
        <v>176</v>
      </c>
      <c r="E58" s="650">
        <v>0</v>
      </c>
      <c r="F58" s="600">
        <v>0</v>
      </c>
      <c r="G58" s="600">
        <v>0</v>
      </c>
      <c r="H58" s="600">
        <v>0</v>
      </c>
      <c r="I58" s="761">
        <v>0</v>
      </c>
      <c r="J58" s="648">
        <v>0</v>
      </c>
      <c r="K58" s="600">
        <v>0</v>
      </c>
      <c r="L58" s="600">
        <v>0</v>
      </c>
      <c r="M58" s="600">
        <v>0</v>
      </c>
      <c r="N58" s="600">
        <v>0</v>
      </c>
      <c r="O58" s="600">
        <v>0</v>
      </c>
      <c r="P58" s="600">
        <v>0</v>
      </c>
      <c r="Q58" s="600">
        <v>0</v>
      </c>
      <c r="R58" s="600">
        <v>0</v>
      </c>
      <c r="S58" s="600">
        <v>0</v>
      </c>
      <c r="T58" s="600">
        <v>0</v>
      </c>
      <c r="U58" s="600">
        <v>0</v>
      </c>
      <c r="V58" s="600">
        <v>0</v>
      </c>
      <c r="W58" s="600">
        <v>0</v>
      </c>
      <c r="X58" s="600">
        <v>0</v>
      </c>
      <c r="Y58" s="600">
        <v>0</v>
      </c>
      <c r="Z58" s="600">
        <v>0</v>
      </c>
      <c r="AA58" s="600">
        <v>0</v>
      </c>
      <c r="AB58" s="600">
        <v>0</v>
      </c>
      <c r="AC58" s="600">
        <v>0</v>
      </c>
      <c r="AD58" s="600">
        <v>0</v>
      </c>
      <c r="AE58" s="600">
        <v>0</v>
      </c>
      <c r="AF58" s="600">
        <v>0</v>
      </c>
      <c r="AG58" s="600">
        <v>0</v>
      </c>
      <c r="AH58" s="600">
        <v>0</v>
      </c>
    </row>
    <row r="59" spans="1:34" s="729" customFormat="1" ht="60">
      <c r="A59" s="754" t="s">
        <v>123</v>
      </c>
      <c r="B59" s="755" t="s">
        <v>124</v>
      </c>
      <c r="C59" s="756" t="s">
        <v>125</v>
      </c>
      <c r="D59" s="753" t="s">
        <v>176</v>
      </c>
      <c r="E59" s="751">
        <v>0</v>
      </c>
      <c r="F59" s="748">
        <v>0</v>
      </c>
      <c r="G59" s="748">
        <v>0</v>
      </c>
      <c r="H59" s="748">
        <v>0</v>
      </c>
      <c r="I59" s="757">
        <v>1</v>
      </c>
      <c r="J59" s="749">
        <v>0</v>
      </c>
      <c r="K59" s="748">
        <v>0</v>
      </c>
      <c r="L59" s="748">
        <v>0</v>
      </c>
      <c r="M59" s="748">
        <v>0</v>
      </c>
      <c r="N59" s="748">
        <v>0</v>
      </c>
      <c r="O59" s="748">
        <v>0</v>
      </c>
      <c r="P59" s="748">
        <v>0</v>
      </c>
      <c r="Q59" s="748">
        <v>0</v>
      </c>
      <c r="R59" s="748">
        <v>0</v>
      </c>
      <c r="S59" s="748">
        <v>0</v>
      </c>
      <c r="T59" s="748">
        <v>0</v>
      </c>
      <c r="U59" s="748">
        <v>0</v>
      </c>
      <c r="V59" s="748">
        <v>0</v>
      </c>
      <c r="W59" s="748">
        <v>0</v>
      </c>
      <c r="X59" s="748">
        <v>0</v>
      </c>
      <c r="Y59" s="748">
        <v>0</v>
      </c>
      <c r="Z59" s="748">
        <v>0</v>
      </c>
      <c r="AA59" s="748">
        <v>0</v>
      </c>
      <c r="AB59" s="748">
        <v>0</v>
      </c>
      <c r="AC59" s="748">
        <v>0</v>
      </c>
      <c r="AD59" s="748">
        <v>0</v>
      </c>
      <c r="AE59" s="748">
        <v>0</v>
      </c>
      <c r="AF59" s="748">
        <v>0</v>
      </c>
      <c r="AG59" s="748">
        <v>0</v>
      </c>
      <c r="AH59" s="748">
        <v>0</v>
      </c>
    </row>
    <row r="60" spans="1:34" s="583" customFormat="1" ht="24.75" thickBot="1">
      <c r="A60" s="762" t="s">
        <v>126</v>
      </c>
      <c r="B60" s="763" t="s">
        <v>127</v>
      </c>
      <c r="C60" s="764" t="s">
        <v>128</v>
      </c>
      <c r="D60" s="660" t="s">
        <v>176</v>
      </c>
      <c r="E60" s="652">
        <v>0</v>
      </c>
      <c r="F60" s="606">
        <f>E60*0.6</f>
        <v>0</v>
      </c>
      <c r="G60" s="606">
        <v>0</v>
      </c>
      <c r="H60" s="606">
        <f>E60*0.8</f>
        <v>0</v>
      </c>
      <c r="I60" s="654">
        <v>0</v>
      </c>
      <c r="J60" s="653">
        <v>0</v>
      </c>
      <c r="K60" s="606">
        <f>J60*0.6</f>
        <v>0</v>
      </c>
      <c r="L60" s="606">
        <v>0</v>
      </c>
      <c r="M60" s="606">
        <f>J60*0.8</f>
        <v>0</v>
      </c>
      <c r="N60" s="606">
        <v>0</v>
      </c>
      <c r="O60" s="606">
        <v>0</v>
      </c>
      <c r="P60" s="606">
        <v>0</v>
      </c>
      <c r="Q60" s="606">
        <v>0</v>
      </c>
      <c r="R60" s="606">
        <v>0</v>
      </c>
      <c r="S60" s="606">
        <v>0</v>
      </c>
      <c r="T60" s="606">
        <v>0</v>
      </c>
      <c r="U60" s="606">
        <v>0</v>
      </c>
      <c r="V60" s="606">
        <v>0</v>
      </c>
      <c r="W60" s="606">
        <v>0</v>
      </c>
      <c r="X60" s="600">
        <v>0</v>
      </c>
      <c r="Y60" s="600">
        <v>0</v>
      </c>
      <c r="Z60" s="600">
        <v>0</v>
      </c>
      <c r="AA60" s="600">
        <v>0</v>
      </c>
      <c r="AB60" s="600">
        <v>0</v>
      </c>
      <c r="AC60" s="600">
        <v>0</v>
      </c>
      <c r="AD60" s="600">
        <v>0</v>
      </c>
      <c r="AE60" s="600">
        <v>0</v>
      </c>
      <c r="AF60" s="600">
        <v>0</v>
      </c>
      <c r="AG60" s="600">
        <v>0</v>
      </c>
      <c r="AH60" s="600">
        <v>0</v>
      </c>
    </row>
    <row r="61" spans="1:34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</row>
    <row r="62" spans="1:34" ht="48" customHeight="1">
      <c r="A62" s="1094" t="s">
        <v>1023</v>
      </c>
      <c r="B62" s="1094"/>
      <c r="C62" s="1094"/>
      <c r="D62" s="1094"/>
      <c r="E62" s="1094"/>
      <c r="F62" s="1094"/>
      <c r="G62" s="1094"/>
      <c r="H62" s="1094"/>
      <c r="I62" s="1094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</row>
  </sheetData>
  <mergeCells count="22">
    <mergeCell ref="A62:I62"/>
    <mergeCell ref="O18:S18"/>
    <mergeCell ref="A14:I14"/>
    <mergeCell ref="A15:A19"/>
    <mergeCell ref="D15:D19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  <mergeCell ref="A12:AH12"/>
    <mergeCell ref="A13:AH13"/>
    <mergeCell ref="A4:AH4"/>
    <mergeCell ref="A5:AH5"/>
    <mergeCell ref="A7:AH7"/>
    <mergeCell ref="A8:AH8"/>
    <mergeCell ref="A10:AH10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D7EAB-84D8-4A55-BDFD-6A28340535B7}">
  <sheetPr>
    <tabColor rgb="FFFFFF00"/>
  </sheetPr>
  <dimension ref="A1:CD68"/>
  <sheetViews>
    <sheetView topLeftCell="A43" zoomScale="80" zoomScaleNormal="80" workbookViewId="0">
      <selection activeCell="B33" sqref="B33"/>
    </sheetView>
  </sheetViews>
  <sheetFormatPr defaultColWidth="9" defaultRowHeight="15.75" customHeight="1"/>
  <cols>
    <col min="1" max="1" width="9.875" style="177" customWidth="1"/>
    <col min="2" max="2" width="44.875" style="177" customWidth="1"/>
    <col min="3" max="3" width="16.125" style="177" customWidth="1"/>
    <col min="4" max="4" width="24.375" style="177" customWidth="1"/>
    <col min="5" max="11" width="5.875" style="177" customWidth="1"/>
    <col min="12" max="12" width="7.375" style="177" customWidth="1"/>
    <col min="13" max="74" width="5.875" style="177" customWidth="1"/>
    <col min="75" max="81" width="6.125" style="177" customWidth="1"/>
    <col min="82" max="82" width="16" style="177" customWidth="1"/>
    <col min="83" max="16384" width="9" style="177"/>
  </cols>
  <sheetData>
    <row r="1" spans="1:82" ht="18.75">
      <c r="Z1" s="472"/>
      <c r="CD1" s="473" t="s">
        <v>1024</v>
      </c>
    </row>
    <row r="2" spans="1:82" ht="18.75">
      <c r="Z2" s="472"/>
      <c r="CD2" s="179" t="s">
        <v>1</v>
      </c>
    </row>
    <row r="3" spans="1:82" ht="18.75">
      <c r="Z3" s="472"/>
      <c r="CD3" s="179" t="s">
        <v>2</v>
      </c>
    </row>
    <row r="4" spans="1:82" s="189" customFormat="1" ht="18.75" customHeight="1">
      <c r="A4" s="1104" t="s">
        <v>1134</v>
      </c>
      <c r="B4" s="1104"/>
      <c r="C4" s="1104"/>
      <c r="D4" s="1104"/>
      <c r="E4" s="1104"/>
      <c r="F4" s="1104"/>
      <c r="G4" s="1104"/>
      <c r="H4" s="1104"/>
      <c r="I4" s="1104"/>
      <c r="J4" s="1104"/>
      <c r="K4" s="1104"/>
      <c r="L4" s="1104"/>
      <c r="M4" s="1104"/>
      <c r="N4" s="1104"/>
      <c r="O4" s="1104"/>
      <c r="P4" s="1104"/>
      <c r="Q4" s="1104"/>
      <c r="R4" s="1104"/>
      <c r="S4" s="1104"/>
      <c r="T4" s="1104"/>
      <c r="U4" s="1104"/>
      <c r="V4" s="1104"/>
      <c r="W4" s="1104"/>
      <c r="X4" s="1104"/>
      <c r="Y4" s="1104"/>
      <c r="Z4" s="1104"/>
      <c r="AA4" s="1104"/>
      <c r="AB4" s="1104"/>
      <c r="AC4" s="1104"/>
      <c r="AD4" s="1104"/>
      <c r="AE4" s="1104"/>
      <c r="AF4" s="1104"/>
      <c r="AG4" s="1104"/>
      <c r="AH4" s="1104"/>
      <c r="AI4" s="1104"/>
      <c r="AJ4" s="1104"/>
      <c r="AK4" s="1104"/>
      <c r="AL4" s="1104"/>
      <c r="AM4" s="1104"/>
    </row>
    <row r="5" spans="1:82" ht="18.75" customHeight="1">
      <c r="A5" s="1105" t="s">
        <v>1082</v>
      </c>
      <c r="B5" s="1105"/>
      <c r="C5" s="1105"/>
      <c r="D5" s="1105"/>
      <c r="E5" s="1105"/>
      <c r="F5" s="1105"/>
      <c r="G5" s="1105"/>
      <c r="H5" s="1105"/>
      <c r="I5" s="1105"/>
      <c r="J5" s="1105"/>
      <c r="K5" s="1105"/>
      <c r="L5" s="1105"/>
      <c r="M5" s="1105"/>
      <c r="N5" s="1105"/>
      <c r="O5" s="1105"/>
      <c r="P5" s="1105"/>
      <c r="Q5" s="1105"/>
      <c r="R5" s="1105"/>
      <c r="S5" s="1105"/>
      <c r="T5" s="1105"/>
      <c r="U5" s="1105"/>
      <c r="V5" s="1105"/>
      <c r="W5" s="1105"/>
      <c r="X5" s="1105"/>
      <c r="Y5" s="1105"/>
      <c r="Z5" s="1105"/>
      <c r="AA5" s="1105"/>
      <c r="AB5" s="1105"/>
      <c r="AC5" s="1105"/>
      <c r="AD5" s="1105"/>
      <c r="AE5" s="1105"/>
      <c r="AF5" s="1105"/>
      <c r="AG5" s="1105"/>
      <c r="AH5" s="1105"/>
      <c r="AI5" s="1105"/>
      <c r="AJ5" s="1105"/>
      <c r="AK5" s="1105"/>
      <c r="AL5" s="1105"/>
      <c r="AM5" s="1105"/>
    </row>
    <row r="6" spans="1:82" ht="18.75">
      <c r="A6" s="474"/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</row>
    <row r="7" spans="1:82" ht="41.25" customHeight="1">
      <c r="A7" s="1105" t="s">
        <v>1001</v>
      </c>
      <c r="B7" s="1105"/>
      <c r="C7" s="1105"/>
      <c r="D7" s="1105"/>
      <c r="E7" s="1105"/>
      <c r="F7" s="1105"/>
      <c r="G7" s="1105"/>
      <c r="H7" s="1105"/>
      <c r="I7" s="1105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5"/>
      <c r="U7" s="1105"/>
      <c r="V7" s="1105"/>
      <c r="W7" s="1105"/>
      <c r="X7" s="1105"/>
      <c r="Y7" s="1105"/>
      <c r="Z7" s="1105"/>
      <c r="AA7" s="1105"/>
      <c r="AB7" s="1105"/>
      <c r="AC7" s="1105"/>
      <c r="AD7" s="1105"/>
      <c r="AE7" s="1105"/>
      <c r="AF7" s="1105"/>
      <c r="AG7" s="1105"/>
      <c r="AH7" s="1105"/>
      <c r="AI7" s="1105"/>
      <c r="AJ7" s="1105"/>
      <c r="AK7" s="1105"/>
      <c r="AL7" s="1105"/>
      <c r="AM7" s="1105"/>
    </row>
    <row r="8" spans="1:82" ht="15.75" customHeight="1">
      <c r="A8" s="1106" t="s">
        <v>1025</v>
      </c>
      <c r="B8" s="1106"/>
      <c r="C8" s="1106"/>
      <c r="D8" s="1106"/>
      <c r="E8" s="1106"/>
      <c r="F8" s="1106"/>
      <c r="G8" s="1106"/>
      <c r="H8" s="1106"/>
      <c r="I8" s="1106"/>
      <c r="J8" s="1106"/>
      <c r="K8" s="1106"/>
      <c r="L8" s="1106"/>
      <c r="M8" s="1106"/>
      <c r="N8" s="1106"/>
      <c r="O8" s="1106"/>
      <c r="P8" s="1106"/>
      <c r="Q8" s="1106"/>
      <c r="R8" s="1106"/>
      <c r="S8" s="1106"/>
      <c r="T8" s="1106"/>
      <c r="U8" s="1106"/>
      <c r="V8" s="1106"/>
      <c r="W8" s="1106"/>
      <c r="X8" s="1106"/>
      <c r="Y8" s="1106"/>
      <c r="Z8" s="1106"/>
      <c r="AA8" s="1106"/>
      <c r="AB8" s="1106"/>
      <c r="AC8" s="1106"/>
      <c r="AD8" s="1106"/>
      <c r="AE8" s="1106"/>
      <c r="AF8" s="1106"/>
      <c r="AG8" s="1106"/>
      <c r="AH8" s="1106"/>
      <c r="AI8" s="1106"/>
      <c r="AJ8" s="1106"/>
      <c r="AK8" s="1106"/>
      <c r="AL8" s="1106"/>
      <c r="AM8" s="1106"/>
    </row>
    <row r="9" spans="1:82">
      <c r="A9" s="475"/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</row>
    <row r="10" spans="1:82" ht="18.75">
      <c r="A10" s="1107" t="s">
        <v>1083</v>
      </c>
      <c r="B10" s="1107"/>
      <c r="C10" s="1107"/>
      <c r="D10" s="1107"/>
      <c r="E10" s="1107"/>
      <c r="F10" s="1107"/>
      <c r="G10" s="1107"/>
      <c r="H10" s="1107"/>
      <c r="I10" s="1107"/>
      <c r="J10" s="1107"/>
      <c r="K10" s="1107"/>
      <c r="L10" s="1107"/>
      <c r="M10" s="1107"/>
      <c r="N10" s="1107"/>
      <c r="O10" s="1107"/>
      <c r="P10" s="1107"/>
      <c r="Q10" s="1107"/>
      <c r="R10" s="1107"/>
      <c r="S10" s="1107"/>
      <c r="T10" s="1107"/>
      <c r="U10" s="1107"/>
      <c r="V10" s="1107"/>
      <c r="W10" s="1107"/>
      <c r="X10" s="1107"/>
      <c r="Y10" s="1107"/>
      <c r="Z10" s="1107"/>
      <c r="AA10" s="1107"/>
      <c r="AB10" s="1107"/>
      <c r="AC10" s="1107"/>
      <c r="AD10" s="1107"/>
      <c r="AE10" s="1107"/>
      <c r="AF10" s="1107"/>
      <c r="AG10" s="1107"/>
      <c r="AH10" s="1107"/>
      <c r="AI10" s="1107"/>
      <c r="AJ10" s="1107"/>
      <c r="AK10" s="1107"/>
      <c r="AL10" s="1107"/>
      <c r="AM10" s="1107"/>
    </row>
    <row r="11" spans="1:82" ht="18.75">
      <c r="AB11" s="179"/>
    </row>
    <row r="12" spans="1:82" ht="18.75">
      <c r="A12" s="1103" t="s">
        <v>1098</v>
      </c>
      <c r="B12" s="1103"/>
      <c r="C12" s="1103"/>
      <c r="D12" s="1103"/>
      <c r="E12" s="1103"/>
      <c r="F12" s="1103"/>
      <c r="G12" s="1103"/>
      <c r="H12" s="1103"/>
      <c r="I12" s="1103"/>
      <c r="J12" s="1103"/>
      <c r="K12" s="1103"/>
      <c r="L12" s="1103"/>
      <c r="M12" s="1103"/>
      <c r="N12" s="1103"/>
      <c r="O12" s="1103"/>
      <c r="P12" s="1103"/>
      <c r="Q12" s="1103"/>
      <c r="R12" s="1103"/>
      <c r="S12" s="1103"/>
      <c r="T12" s="1103"/>
      <c r="U12" s="1103"/>
      <c r="V12" s="1103"/>
      <c r="W12" s="1103"/>
      <c r="X12" s="1103"/>
      <c r="Y12" s="1103"/>
      <c r="Z12" s="1103"/>
      <c r="AA12" s="1103"/>
      <c r="AB12" s="1103"/>
      <c r="AC12" s="1103"/>
      <c r="AD12" s="1103"/>
      <c r="AE12" s="1103"/>
      <c r="AF12" s="1103"/>
      <c r="AG12" s="1103"/>
      <c r="AH12" s="1103"/>
      <c r="AI12" s="1103"/>
      <c r="AJ12" s="1103"/>
      <c r="AK12" s="1103"/>
      <c r="AL12" s="1103"/>
      <c r="AM12" s="1103"/>
    </row>
    <row r="13" spans="1:82">
      <c r="A13" s="1108" t="s">
        <v>918</v>
      </c>
      <c r="B13" s="1108"/>
      <c r="C13" s="1108"/>
      <c r="D13" s="1108"/>
      <c r="E13" s="1108"/>
      <c r="F13" s="1108"/>
      <c r="G13" s="1108"/>
      <c r="H13" s="1108"/>
      <c r="I13" s="1108"/>
      <c r="J13" s="1108"/>
      <c r="K13" s="1108"/>
      <c r="L13" s="1108"/>
      <c r="M13" s="1108"/>
      <c r="N13" s="1108"/>
      <c r="O13" s="1108"/>
      <c r="P13" s="1108"/>
      <c r="Q13" s="1108"/>
      <c r="R13" s="1108"/>
      <c r="S13" s="1108"/>
      <c r="T13" s="1108"/>
      <c r="U13" s="1108"/>
      <c r="V13" s="1108"/>
      <c r="W13" s="1108"/>
      <c r="X13" s="1108"/>
      <c r="Y13" s="1108"/>
      <c r="Z13" s="1108"/>
      <c r="AA13" s="1108"/>
      <c r="AB13" s="1108"/>
      <c r="AC13" s="1108"/>
      <c r="AD13" s="1108"/>
      <c r="AE13" s="1108"/>
      <c r="AF13" s="1108"/>
      <c r="AG13" s="1108"/>
      <c r="AH13" s="1108"/>
      <c r="AI13" s="1108"/>
      <c r="AJ13" s="1108"/>
      <c r="AK13" s="1108"/>
      <c r="AL13" s="1108"/>
      <c r="AM13" s="1108"/>
    </row>
    <row r="14" spans="1:82" ht="18.75">
      <c r="A14" s="1109"/>
      <c r="B14" s="1109"/>
      <c r="C14" s="1109"/>
      <c r="D14" s="1109"/>
      <c r="E14" s="1109"/>
      <c r="F14" s="1109"/>
      <c r="G14" s="1109"/>
      <c r="H14" s="1109"/>
      <c r="I14" s="1109"/>
      <c r="J14" s="1109"/>
      <c r="K14" s="1109"/>
      <c r="L14" s="1109"/>
      <c r="M14" s="1109"/>
      <c r="N14" s="1109"/>
      <c r="O14" s="1109"/>
      <c r="P14" s="1109"/>
      <c r="Q14" s="1109"/>
      <c r="R14" s="1109"/>
      <c r="S14" s="1109"/>
      <c r="T14" s="1109"/>
      <c r="U14" s="1109"/>
      <c r="V14" s="1109"/>
      <c r="W14" s="1109"/>
      <c r="X14" s="1109"/>
      <c r="Y14" s="1109"/>
      <c r="Z14" s="1109"/>
      <c r="AA14" s="1109"/>
      <c r="AB14" s="1109"/>
      <c r="AC14" s="1109"/>
      <c r="AD14" s="1109"/>
      <c r="AE14" s="1109"/>
      <c r="AF14" s="1109"/>
      <c r="AG14" s="1109"/>
      <c r="AH14" s="1109"/>
      <c r="AI14" s="1109"/>
      <c r="AJ14" s="1109"/>
      <c r="AK14" s="1109"/>
      <c r="AL14" s="1109"/>
      <c r="AM14" s="1109"/>
      <c r="AN14" s="476"/>
      <c r="AO14" s="476"/>
      <c r="AP14" s="476"/>
      <c r="AQ14" s="476"/>
      <c r="AR14" s="476"/>
      <c r="AS14" s="476"/>
      <c r="AT14" s="476"/>
      <c r="AU14" s="476"/>
      <c r="AV14" s="476"/>
      <c r="AW14" s="476"/>
      <c r="AX14" s="476"/>
      <c r="AY14" s="476"/>
      <c r="AZ14" s="476"/>
      <c r="BA14" s="476"/>
      <c r="BB14" s="476"/>
      <c r="BC14" s="476"/>
      <c r="BD14" s="476"/>
      <c r="BE14" s="476"/>
      <c r="BF14" s="476"/>
      <c r="BG14" s="476"/>
      <c r="BH14" s="476"/>
      <c r="BI14" s="476"/>
      <c r="BJ14" s="476"/>
      <c r="BK14" s="476"/>
      <c r="BL14" s="476"/>
      <c r="BM14" s="476"/>
      <c r="BN14" s="476"/>
      <c r="BO14" s="476"/>
      <c r="BP14" s="476"/>
      <c r="BQ14" s="476"/>
      <c r="BR14" s="476"/>
      <c r="BS14" s="476"/>
      <c r="BT14" s="476"/>
      <c r="BU14" s="476"/>
      <c r="BV14" s="476"/>
      <c r="BW14" s="476"/>
      <c r="BX14" s="476"/>
      <c r="BY14" s="476"/>
      <c r="BZ14" s="476"/>
      <c r="CA14" s="476"/>
      <c r="CB14" s="476"/>
      <c r="CC14" s="476"/>
      <c r="CD14" s="476"/>
    </row>
    <row r="15" spans="1:82" ht="30" customHeight="1">
      <c r="A15" s="1110" t="s">
        <v>6</v>
      </c>
      <c r="B15" s="1113" t="s">
        <v>7</v>
      </c>
      <c r="C15" s="1113" t="s">
        <v>8</v>
      </c>
      <c r="D15" s="1110" t="s">
        <v>173</v>
      </c>
      <c r="E15" s="1116" t="s">
        <v>1135</v>
      </c>
      <c r="F15" s="1117"/>
      <c r="G15" s="1117"/>
      <c r="H15" s="1117"/>
      <c r="I15" s="1117"/>
      <c r="J15" s="1117"/>
      <c r="K15" s="1117"/>
      <c r="L15" s="1117"/>
      <c r="M15" s="1117"/>
      <c r="N15" s="1117"/>
      <c r="O15" s="1117"/>
      <c r="P15" s="1117"/>
      <c r="Q15" s="1117"/>
      <c r="R15" s="1117"/>
      <c r="S15" s="1117"/>
      <c r="T15" s="1117"/>
      <c r="U15" s="1117"/>
      <c r="V15" s="1117"/>
      <c r="W15" s="1117"/>
      <c r="X15" s="1117"/>
      <c r="Y15" s="1117"/>
      <c r="Z15" s="1117"/>
      <c r="AA15" s="1117"/>
      <c r="AB15" s="1117"/>
      <c r="AC15" s="1117"/>
      <c r="AD15" s="1117"/>
      <c r="AE15" s="1117"/>
      <c r="AF15" s="1117"/>
      <c r="AG15" s="1117"/>
      <c r="AH15" s="1117"/>
      <c r="AI15" s="1117"/>
      <c r="AJ15" s="1117"/>
      <c r="AK15" s="1117"/>
      <c r="AL15" s="1117"/>
      <c r="AM15" s="1117"/>
      <c r="AN15" s="1117"/>
      <c r="AO15" s="1117"/>
      <c r="AP15" s="1117"/>
      <c r="AQ15" s="1117"/>
      <c r="AR15" s="1117"/>
      <c r="AS15" s="1117"/>
      <c r="AT15" s="1117"/>
      <c r="AU15" s="1117"/>
      <c r="AV15" s="1117"/>
      <c r="AW15" s="1117"/>
      <c r="AX15" s="1117"/>
      <c r="AY15" s="1117"/>
      <c r="AZ15" s="1117"/>
      <c r="BA15" s="1117"/>
      <c r="BB15" s="1117"/>
      <c r="BC15" s="1117"/>
      <c r="BD15" s="1117"/>
      <c r="BE15" s="1117"/>
      <c r="BF15" s="1117"/>
      <c r="BG15" s="1117"/>
      <c r="BH15" s="1117"/>
      <c r="BI15" s="1117"/>
      <c r="BJ15" s="1117"/>
      <c r="BK15" s="1117"/>
      <c r="BL15" s="1117"/>
      <c r="BM15" s="1117"/>
      <c r="BN15" s="1117"/>
      <c r="BO15" s="1117"/>
      <c r="BP15" s="1117"/>
      <c r="BQ15" s="1117"/>
      <c r="BR15" s="1117"/>
      <c r="BS15" s="1117"/>
      <c r="BT15" s="1117"/>
      <c r="BU15" s="1117"/>
      <c r="BV15" s="1118"/>
      <c r="BW15" s="1126" t="s">
        <v>1026</v>
      </c>
      <c r="BX15" s="1127"/>
      <c r="BY15" s="1127"/>
      <c r="BZ15" s="1127"/>
      <c r="CA15" s="1127"/>
      <c r="CB15" s="1127"/>
      <c r="CC15" s="1128"/>
      <c r="CD15" s="1132" t="s">
        <v>1027</v>
      </c>
    </row>
    <row r="16" spans="1:82" ht="30" customHeight="1">
      <c r="A16" s="1111"/>
      <c r="B16" s="1113"/>
      <c r="C16" s="1113"/>
      <c r="D16" s="1111"/>
      <c r="E16" s="1119"/>
      <c r="F16" s="1120"/>
      <c r="G16" s="1120"/>
      <c r="H16" s="1120"/>
      <c r="I16" s="1120"/>
      <c r="J16" s="1120"/>
      <c r="K16" s="1120"/>
      <c r="L16" s="1120"/>
      <c r="M16" s="1120"/>
      <c r="N16" s="1120"/>
      <c r="O16" s="1120"/>
      <c r="P16" s="1120"/>
      <c r="Q16" s="1120"/>
      <c r="R16" s="1120"/>
      <c r="S16" s="1120"/>
      <c r="T16" s="1120"/>
      <c r="U16" s="1120"/>
      <c r="V16" s="1120"/>
      <c r="W16" s="1120"/>
      <c r="X16" s="1120"/>
      <c r="Y16" s="1120"/>
      <c r="Z16" s="1120"/>
      <c r="AA16" s="1120"/>
      <c r="AB16" s="1120"/>
      <c r="AC16" s="1120"/>
      <c r="AD16" s="1120"/>
      <c r="AE16" s="1120"/>
      <c r="AF16" s="1120"/>
      <c r="AG16" s="1120"/>
      <c r="AH16" s="1120"/>
      <c r="AI16" s="1120"/>
      <c r="AJ16" s="1120"/>
      <c r="AK16" s="1120"/>
      <c r="AL16" s="1120"/>
      <c r="AM16" s="1120"/>
      <c r="AN16" s="1120"/>
      <c r="AO16" s="1120"/>
      <c r="AP16" s="1120"/>
      <c r="AQ16" s="1120"/>
      <c r="AR16" s="1120"/>
      <c r="AS16" s="1120"/>
      <c r="AT16" s="1120"/>
      <c r="AU16" s="1120"/>
      <c r="AV16" s="1120"/>
      <c r="AW16" s="1120"/>
      <c r="AX16" s="1120"/>
      <c r="AY16" s="1120"/>
      <c r="AZ16" s="1120"/>
      <c r="BA16" s="1120"/>
      <c r="BB16" s="1120"/>
      <c r="BC16" s="1120"/>
      <c r="BD16" s="1120"/>
      <c r="BE16" s="1120"/>
      <c r="BF16" s="1120"/>
      <c r="BG16" s="1120"/>
      <c r="BH16" s="1120"/>
      <c r="BI16" s="1120"/>
      <c r="BJ16" s="1120"/>
      <c r="BK16" s="1120"/>
      <c r="BL16" s="1120"/>
      <c r="BM16" s="1120"/>
      <c r="BN16" s="1120"/>
      <c r="BO16" s="1120"/>
      <c r="BP16" s="1120"/>
      <c r="BQ16" s="1120"/>
      <c r="BR16" s="1120"/>
      <c r="BS16" s="1120"/>
      <c r="BT16" s="1120"/>
      <c r="BU16" s="1120"/>
      <c r="BV16" s="1121"/>
      <c r="BW16" s="1114"/>
      <c r="BX16" s="1106"/>
      <c r="BY16" s="1106"/>
      <c r="BZ16" s="1106"/>
      <c r="CA16" s="1106"/>
      <c r="CB16" s="1106"/>
      <c r="CC16" s="1129"/>
      <c r="CD16" s="1132"/>
    </row>
    <row r="17" spans="1:82" ht="39" customHeight="1" thickBot="1">
      <c r="A17" s="1111"/>
      <c r="B17" s="1113"/>
      <c r="C17" s="1113"/>
      <c r="D17" s="1111"/>
      <c r="E17" s="1133" t="s">
        <v>13</v>
      </c>
      <c r="F17" s="1133"/>
      <c r="G17" s="1133"/>
      <c r="H17" s="1133"/>
      <c r="I17" s="1133"/>
      <c r="J17" s="1133"/>
      <c r="K17" s="1133"/>
      <c r="L17" s="1123"/>
      <c r="M17" s="1123"/>
      <c r="N17" s="1123"/>
      <c r="O17" s="1123"/>
      <c r="P17" s="1123"/>
      <c r="Q17" s="1123"/>
      <c r="R17" s="1123"/>
      <c r="S17" s="1123"/>
      <c r="T17" s="1123"/>
      <c r="U17" s="1123"/>
      <c r="V17" s="1123"/>
      <c r="W17" s="1123"/>
      <c r="X17" s="1123"/>
      <c r="Y17" s="1123"/>
      <c r="Z17" s="1133"/>
      <c r="AA17" s="1133"/>
      <c r="AB17" s="1133"/>
      <c r="AC17" s="1133"/>
      <c r="AD17" s="1133"/>
      <c r="AE17" s="1133"/>
      <c r="AF17" s="1133"/>
      <c r="AG17" s="1133"/>
      <c r="AH17" s="1133"/>
      <c r="AI17" s="1133"/>
      <c r="AJ17" s="1133"/>
      <c r="AK17" s="1133"/>
      <c r="AL17" s="1133"/>
      <c r="AM17" s="1133"/>
      <c r="AN17" s="1133" t="s">
        <v>14</v>
      </c>
      <c r="AO17" s="1133"/>
      <c r="AP17" s="1133"/>
      <c r="AQ17" s="1133"/>
      <c r="AR17" s="1133"/>
      <c r="AS17" s="1133"/>
      <c r="AT17" s="1133"/>
      <c r="AU17" s="1133"/>
      <c r="AV17" s="1133"/>
      <c r="AW17" s="1133"/>
      <c r="AX17" s="1133"/>
      <c r="AY17" s="1133"/>
      <c r="AZ17" s="1133"/>
      <c r="BA17" s="1133"/>
      <c r="BB17" s="1123"/>
      <c r="BC17" s="1123"/>
      <c r="BD17" s="1123"/>
      <c r="BE17" s="1123"/>
      <c r="BF17" s="1123"/>
      <c r="BG17" s="1123"/>
      <c r="BH17" s="1123"/>
      <c r="BI17" s="1123"/>
      <c r="BJ17" s="1123"/>
      <c r="BK17" s="1123"/>
      <c r="BL17" s="1123"/>
      <c r="BM17" s="1123"/>
      <c r="BN17" s="1123"/>
      <c r="BO17" s="1123"/>
      <c r="BP17" s="1133"/>
      <c r="BQ17" s="1133"/>
      <c r="BR17" s="1133"/>
      <c r="BS17" s="1133"/>
      <c r="BT17" s="1133"/>
      <c r="BU17" s="1133"/>
      <c r="BV17" s="1133"/>
      <c r="BW17" s="1114"/>
      <c r="BX17" s="1106"/>
      <c r="BY17" s="1106"/>
      <c r="BZ17" s="1106"/>
      <c r="CA17" s="1106"/>
      <c r="CB17" s="1106"/>
      <c r="CC17" s="1129"/>
      <c r="CD17" s="1132"/>
    </row>
    <row r="18" spans="1:82" ht="30" customHeight="1">
      <c r="A18" s="1111"/>
      <c r="B18" s="1113"/>
      <c r="C18" s="1113"/>
      <c r="D18" s="1114"/>
      <c r="E18" s="1134" t="s">
        <v>921</v>
      </c>
      <c r="F18" s="1135"/>
      <c r="G18" s="1135"/>
      <c r="H18" s="1135"/>
      <c r="I18" s="1135"/>
      <c r="J18" s="1135"/>
      <c r="K18" s="1136"/>
      <c r="L18" s="1122" t="s">
        <v>907</v>
      </c>
      <c r="M18" s="1123"/>
      <c r="N18" s="1123"/>
      <c r="O18" s="1123"/>
      <c r="P18" s="1123"/>
      <c r="Q18" s="1123"/>
      <c r="R18" s="1123"/>
      <c r="S18" s="1123" t="s">
        <v>908</v>
      </c>
      <c r="T18" s="1123"/>
      <c r="U18" s="1123"/>
      <c r="V18" s="1123"/>
      <c r="W18" s="1123"/>
      <c r="X18" s="1123"/>
      <c r="Y18" s="1124"/>
      <c r="Z18" s="1123" t="s">
        <v>909</v>
      </c>
      <c r="AA18" s="1123"/>
      <c r="AB18" s="1123"/>
      <c r="AC18" s="1123"/>
      <c r="AD18" s="1123"/>
      <c r="AE18" s="1123"/>
      <c r="AF18" s="1124"/>
      <c r="AG18" s="1134" t="s">
        <v>910</v>
      </c>
      <c r="AH18" s="1135"/>
      <c r="AI18" s="1135"/>
      <c r="AJ18" s="1135"/>
      <c r="AK18" s="1135"/>
      <c r="AL18" s="1135"/>
      <c r="AM18" s="1136"/>
      <c r="AN18" s="1122" t="s">
        <v>921</v>
      </c>
      <c r="AO18" s="1123"/>
      <c r="AP18" s="1123"/>
      <c r="AQ18" s="1123"/>
      <c r="AR18" s="1123"/>
      <c r="AS18" s="1123"/>
      <c r="AT18" s="1123"/>
      <c r="AU18" s="1122" t="s">
        <v>907</v>
      </c>
      <c r="AV18" s="1123"/>
      <c r="AW18" s="1123"/>
      <c r="AX18" s="1123"/>
      <c r="AY18" s="1123"/>
      <c r="AZ18" s="1123"/>
      <c r="BA18" s="1123"/>
      <c r="BB18" s="1123" t="s">
        <v>908</v>
      </c>
      <c r="BC18" s="1123"/>
      <c r="BD18" s="1123"/>
      <c r="BE18" s="1123"/>
      <c r="BF18" s="1123"/>
      <c r="BG18" s="1123"/>
      <c r="BH18" s="1123"/>
      <c r="BI18" s="1123" t="s">
        <v>909</v>
      </c>
      <c r="BJ18" s="1123"/>
      <c r="BK18" s="1123"/>
      <c r="BL18" s="1123"/>
      <c r="BM18" s="1123"/>
      <c r="BN18" s="1123"/>
      <c r="BO18" s="1124"/>
      <c r="BP18" s="1123" t="s">
        <v>910</v>
      </c>
      <c r="BQ18" s="1123"/>
      <c r="BR18" s="1123"/>
      <c r="BS18" s="1123"/>
      <c r="BT18" s="1123"/>
      <c r="BU18" s="1123"/>
      <c r="BV18" s="1123"/>
      <c r="BW18" s="1130"/>
      <c r="BX18" s="1130"/>
      <c r="BY18" s="1130"/>
      <c r="BZ18" s="1130"/>
      <c r="CA18" s="1130"/>
      <c r="CB18" s="1130"/>
      <c r="CC18" s="1131"/>
      <c r="CD18" s="1132"/>
    </row>
    <row r="19" spans="1:82" ht="96.75" customHeight="1">
      <c r="A19" s="1112"/>
      <c r="B19" s="1113"/>
      <c r="C19" s="1113"/>
      <c r="D19" s="1115"/>
      <c r="E19" s="663" t="s">
        <v>162</v>
      </c>
      <c r="F19" s="477" t="s">
        <v>163</v>
      </c>
      <c r="G19" s="477" t="s">
        <v>1028</v>
      </c>
      <c r="H19" s="477" t="s">
        <v>1029</v>
      </c>
      <c r="I19" s="477" t="s">
        <v>184</v>
      </c>
      <c r="J19" s="477" t="s">
        <v>165</v>
      </c>
      <c r="K19" s="664" t="s">
        <v>166</v>
      </c>
      <c r="L19" s="479" t="s">
        <v>162</v>
      </c>
      <c r="M19" s="477" t="s">
        <v>163</v>
      </c>
      <c r="N19" s="477" t="s">
        <v>1028</v>
      </c>
      <c r="O19" s="477" t="s">
        <v>1029</v>
      </c>
      <c r="P19" s="477" t="s">
        <v>184</v>
      </c>
      <c r="Q19" s="477" t="s">
        <v>165</v>
      </c>
      <c r="R19" s="478" t="s">
        <v>166</v>
      </c>
      <c r="S19" s="477" t="s">
        <v>162</v>
      </c>
      <c r="T19" s="477" t="s">
        <v>163</v>
      </c>
      <c r="U19" s="477" t="s">
        <v>1028</v>
      </c>
      <c r="V19" s="477" t="s">
        <v>1029</v>
      </c>
      <c r="W19" s="477" t="s">
        <v>184</v>
      </c>
      <c r="X19" s="477" t="s">
        <v>165</v>
      </c>
      <c r="Y19" s="480" t="s">
        <v>166</v>
      </c>
      <c r="Z19" s="477" t="s">
        <v>162</v>
      </c>
      <c r="AA19" s="477" t="s">
        <v>163</v>
      </c>
      <c r="AB19" s="477" t="s">
        <v>1028</v>
      </c>
      <c r="AC19" s="477" t="s">
        <v>1029</v>
      </c>
      <c r="AD19" s="477" t="s">
        <v>184</v>
      </c>
      <c r="AE19" s="477" t="s">
        <v>165</v>
      </c>
      <c r="AF19" s="480" t="s">
        <v>166</v>
      </c>
      <c r="AG19" s="663" t="s">
        <v>162</v>
      </c>
      <c r="AH19" s="477" t="s">
        <v>163</v>
      </c>
      <c r="AI19" s="477" t="s">
        <v>1028</v>
      </c>
      <c r="AJ19" s="477" t="s">
        <v>1029</v>
      </c>
      <c r="AK19" s="477" t="s">
        <v>184</v>
      </c>
      <c r="AL19" s="477" t="s">
        <v>165</v>
      </c>
      <c r="AM19" s="664" t="s">
        <v>166</v>
      </c>
      <c r="AN19" s="479" t="s">
        <v>162</v>
      </c>
      <c r="AO19" s="477" t="s">
        <v>163</v>
      </c>
      <c r="AP19" s="477" t="s">
        <v>1028</v>
      </c>
      <c r="AQ19" s="477" t="s">
        <v>1029</v>
      </c>
      <c r="AR19" s="477" t="s">
        <v>184</v>
      </c>
      <c r="AS19" s="477" t="s">
        <v>165</v>
      </c>
      <c r="AT19" s="478" t="s">
        <v>166</v>
      </c>
      <c r="AU19" s="479" t="s">
        <v>162</v>
      </c>
      <c r="AV19" s="477" t="s">
        <v>163</v>
      </c>
      <c r="AW19" s="477" t="s">
        <v>1028</v>
      </c>
      <c r="AX19" s="477" t="s">
        <v>1029</v>
      </c>
      <c r="AY19" s="477" t="s">
        <v>184</v>
      </c>
      <c r="AZ19" s="477" t="s">
        <v>165</v>
      </c>
      <c r="BA19" s="478" t="s">
        <v>166</v>
      </c>
      <c r="BB19" s="477" t="s">
        <v>162</v>
      </c>
      <c r="BC19" s="477" t="s">
        <v>163</v>
      </c>
      <c r="BD19" s="477" t="s">
        <v>1028</v>
      </c>
      <c r="BE19" s="477" t="s">
        <v>1029</v>
      </c>
      <c r="BF19" s="477" t="s">
        <v>184</v>
      </c>
      <c r="BG19" s="477" t="s">
        <v>165</v>
      </c>
      <c r="BH19" s="478" t="s">
        <v>166</v>
      </c>
      <c r="BI19" s="477" t="s">
        <v>162</v>
      </c>
      <c r="BJ19" s="477" t="s">
        <v>163</v>
      </c>
      <c r="BK19" s="477" t="s">
        <v>1028</v>
      </c>
      <c r="BL19" s="477" t="s">
        <v>1029</v>
      </c>
      <c r="BM19" s="477" t="s">
        <v>184</v>
      </c>
      <c r="BN19" s="477" t="s">
        <v>165</v>
      </c>
      <c r="BO19" s="480" t="s">
        <v>166</v>
      </c>
      <c r="BP19" s="477" t="s">
        <v>162</v>
      </c>
      <c r="BQ19" s="477" t="s">
        <v>163</v>
      </c>
      <c r="BR19" s="477" t="s">
        <v>1028</v>
      </c>
      <c r="BS19" s="477" t="s">
        <v>1029</v>
      </c>
      <c r="BT19" s="477" t="s">
        <v>184</v>
      </c>
      <c r="BU19" s="477" t="s">
        <v>165</v>
      </c>
      <c r="BV19" s="478" t="s">
        <v>166</v>
      </c>
      <c r="BW19" s="479" t="s">
        <v>162</v>
      </c>
      <c r="BX19" s="477" t="s">
        <v>163</v>
      </c>
      <c r="BY19" s="477" t="s">
        <v>1028</v>
      </c>
      <c r="BZ19" s="477" t="s">
        <v>1029</v>
      </c>
      <c r="CA19" s="477" t="s">
        <v>184</v>
      </c>
      <c r="CB19" s="477" t="s">
        <v>165</v>
      </c>
      <c r="CC19" s="478" t="s">
        <v>166</v>
      </c>
      <c r="CD19" s="1132"/>
    </row>
    <row r="20" spans="1:82">
      <c r="A20" s="481">
        <v>1</v>
      </c>
      <c r="B20" s="481">
        <v>2</v>
      </c>
      <c r="C20" s="481">
        <v>3</v>
      </c>
      <c r="D20" s="482">
        <v>4</v>
      </c>
      <c r="E20" s="665" t="s">
        <v>930</v>
      </c>
      <c r="F20" s="569" t="s">
        <v>931</v>
      </c>
      <c r="G20" s="569" t="s">
        <v>932</v>
      </c>
      <c r="H20" s="569" t="s">
        <v>933</v>
      </c>
      <c r="I20" s="569" t="s">
        <v>934</v>
      </c>
      <c r="J20" s="569" t="s">
        <v>935</v>
      </c>
      <c r="K20" s="666" t="s">
        <v>936</v>
      </c>
      <c r="L20" s="483" t="s">
        <v>937</v>
      </c>
      <c r="M20" s="484" t="s">
        <v>938</v>
      </c>
      <c r="N20" s="485" t="s">
        <v>939</v>
      </c>
      <c r="O20" s="485" t="s">
        <v>940</v>
      </c>
      <c r="P20" s="481" t="s">
        <v>941</v>
      </c>
      <c r="Q20" s="481" t="s">
        <v>942</v>
      </c>
      <c r="R20" s="481" t="s">
        <v>943</v>
      </c>
      <c r="S20" s="481" t="s">
        <v>944</v>
      </c>
      <c r="T20" s="481" t="s">
        <v>945</v>
      </c>
      <c r="U20" s="481" t="s">
        <v>946</v>
      </c>
      <c r="V20" s="481" t="s">
        <v>947</v>
      </c>
      <c r="W20" s="481" t="s">
        <v>948</v>
      </c>
      <c r="X20" s="481" t="s">
        <v>949</v>
      </c>
      <c r="Y20" s="486" t="s">
        <v>950</v>
      </c>
      <c r="Z20" s="481" t="s">
        <v>951</v>
      </c>
      <c r="AA20" s="481" t="s">
        <v>952</v>
      </c>
      <c r="AB20" s="481" t="s">
        <v>953</v>
      </c>
      <c r="AC20" s="481" t="s">
        <v>954</v>
      </c>
      <c r="AD20" s="481" t="s">
        <v>955</v>
      </c>
      <c r="AE20" s="481" t="s">
        <v>956</v>
      </c>
      <c r="AF20" s="571" t="s">
        <v>957</v>
      </c>
      <c r="AG20" s="665" t="s">
        <v>958</v>
      </c>
      <c r="AH20" s="569" t="s">
        <v>959</v>
      </c>
      <c r="AI20" s="569" t="s">
        <v>960</v>
      </c>
      <c r="AJ20" s="569" t="s">
        <v>961</v>
      </c>
      <c r="AK20" s="569" t="s">
        <v>962</v>
      </c>
      <c r="AL20" s="569" t="s">
        <v>963</v>
      </c>
      <c r="AM20" s="666" t="s">
        <v>964</v>
      </c>
      <c r="AN20" s="570" t="s">
        <v>965</v>
      </c>
      <c r="AO20" s="481" t="s">
        <v>966</v>
      </c>
      <c r="AP20" s="481" t="s">
        <v>967</v>
      </c>
      <c r="AQ20" s="481" t="s">
        <v>968</v>
      </c>
      <c r="AR20" s="481" t="s">
        <v>969</v>
      </c>
      <c r="AS20" s="481" t="s">
        <v>970</v>
      </c>
      <c r="AT20" s="481" t="s">
        <v>971</v>
      </c>
      <c r="AU20" s="487" t="s">
        <v>972</v>
      </c>
      <c r="AV20" s="481" t="s">
        <v>973</v>
      </c>
      <c r="AW20" s="481" t="s">
        <v>974</v>
      </c>
      <c r="AX20" s="481" t="s">
        <v>975</v>
      </c>
      <c r="AY20" s="481" t="s">
        <v>1030</v>
      </c>
      <c r="AZ20" s="481" t="s">
        <v>977</v>
      </c>
      <c r="BA20" s="481" t="s">
        <v>978</v>
      </c>
      <c r="BB20" s="481" t="s">
        <v>979</v>
      </c>
      <c r="BC20" s="481" t="s">
        <v>980</v>
      </c>
      <c r="BD20" s="481" t="s">
        <v>981</v>
      </c>
      <c r="BE20" s="481" t="s">
        <v>982</v>
      </c>
      <c r="BF20" s="481" t="s">
        <v>983</v>
      </c>
      <c r="BG20" s="481" t="s">
        <v>984</v>
      </c>
      <c r="BH20" s="481" t="s">
        <v>985</v>
      </c>
      <c r="BI20" s="485" t="s">
        <v>986</v>
      </c>
      <c r="BJ20" s="485" t="s">
        <v>987</v>
      </c>
      <c r="BK20" s="485" t="s">
        <v>988</v>
      </c>
      <c r="BL20" s="485" t="s">
        <v>989</v>
      </c>
      <c r="BM20" s="485" t="s">
        <v>990</v>
      </c>
      <c r="BN20" s="485" t="s">
        <v>991</v>
      </c>
      <c r="BO20" s="482" t="s">
        <v>992</v>
      </c>
      <c r="BP20" s="481" t="s">
        <v>993</v>
      </c>
      <c r="BQ20" s="481" t="s">
        <v>994</v>
      </c>
      <c r="BR20" s="481" t="s">
        <v>995</v>
      </c>
      <c r="BS20" s="481" t="s">
        <v>996</v>
      </c>
      <c r="BT20" s="481" t="s">
        <v>997</v>
      </c>
      <c r="BU20" s="481" t="s">
        <v>998</v>
      </c>
      <c r="BV20" s="481" t="s">
        <v>999</v>
      </c>
      <c r="BW20" s="487" t="s">
        <v>1003</v>
      </c>
      <c r="BX20" s="481" t="s">
        <v>1004</v>
      </c>
      <c r="BY20" s="481" t="s">
        <v>1005</v>
      </c>
      <c r="BZ20" s="481" t="s">
        <v>1006</v>
      </c>
      <c r="CA20" s="481" t="s">
        <v>1007</v>
      </c>
      <c r="CB20" s="481" t="s">
        <v>1031</v>
      </c>
      <c r="CC20" s="481" t="s">
        <v>1032</v>
      </c>
      <c r="CD20" s="481">
        <v>8</v>
      </c>
    </row>
    <row r="21" spans="1:82" ht="31.5">
      <c r="A21" s="488" t="s">
        <v>23</v>
      </c>
      <c r="B21" s="489" t="s">
        <v>24</v>
      </c>
      <c r="C21" s="490" t="s">
        <v>25</v>
      </c>
      <c r="D21" s="486" t="s">
        <v>176</v>
      </c>
      <c r="E21" s="503">
        <f>E22+E23+E24</f>
        <v>2.1</v>
      </c>
      <c r="F21" s="491">
        <f t="shared" ref="F21:AM21" si="0">F22+F23+F24</f>
        <v>1.26</v>
      </c>
      <c r="G21" s="491">
        <f t="shared" si="0"/>
        <v>1</v>
      </c>
      <c r="H21" s="491">
        <f t="shared" si="0"/>
        <v>0</v>
      </c>
      <c r="I21" s="491">
        <f t="shared" si="0"/>
        <v>6.7</v>
      </c>
      <c r="J21" s="491">
        <f t="shared" si="0"/>
        <v>1.6800000000000002</v>
      </c>
      <c r="K21" s="667">
        <f t="shared" si="0"/>
        <v>12</v>
      </c>
      <c r="L21" s="487">
        <f t="shared" si="0"/>
        <v>0</v>
      </c>
      <c r="M21" s="481">
        <f t="shared" si="0"/>
        <v>0</v>
      </c>
      <c r="N21" s="481">
        <f t="shared" si="0"/>
        <v>0</v>
      </c>
      <c r="O21" s="481">
        <f t="shared" si="0"/>
        <v>0</v>
      </c>
      <c r="P21" s="481">
        <f t="shared" si="0"/>
        <v>0</v>
      </c>
      <c r="Q21" s="481">
        <f t="shared" si="0"/>
        <v>0</v>
      </c>
      <c r="R21" s="481">
        <f t="shared" si="0"/>
        <v>0</v>
      </c>
      <c r="S21" s="481">
        <f t="shared" si="0"/>
        <v>0</v>
      </c>
      <c r="T21" s="481">
        <f t="shared" si="0"/>
        <v>0</v>
      </c>
      <c r="U21" s="481">
        <f t="shared" si="0"/>
        <v>0</v>
      </c>
      <c r="V21" s="481">
        <f t="shared" si="0"/>
        <v>0</v>
      </c>
      <c r="W21" s="481">
        <f t="shared" si="0"/>
        <v>0</v>
      </c>
      <c r="X21" s="481">
        <f t="shared" si="0"/>
        <v>0</v>
      </c>
      <c r="Y21" s="486">
        <f t="shared" si="0"/>
        <v>0</v>
      </c>
      <c r="Z21" s="481">
        <f t="shared" si="0"/>
        <v>0</v>
      </c>
      <c r="AA21" s="481">
        <f t="shared" si="0"/>
        <v>0</v>
      </c>
      <c r="AB21" s="481">
        <f t="shared" si="0"/>
        <v>0</v>
      </c>
      <c r="AC21" s="481">
        <f t="shared" si="0"/>
        <v>0</v>
      </c>
      <c r="AD21" s="481">
        <f t="shared" si="0"/>
        <v>0</v>
      </c>
      <c r="AE21" s="481">
        <f t="shared" si="0"/>
        <v>0</v>
      </c>
      <c r="AF21" s="571">
        <f t="shared" si="0"/>
        <v>5</v>
      </c>
      <c r="AG21" s="665">
        <f t="shared" si="0"/>
        <v>3.1</v>
      </c>
      <c r="AH21" s="569">
        <f t="shared" si="0"/>
        <v>1.86</v>
      </c>
      <c r="AI21" s="569">
        <f t="shared" si="0"/>
        <v>1</v>
      </c>
      <c r="AJ21" s="569">
        <f t="shared" si="0"/>
        <v>0</v>
      </c>
      <c r="AK21" s="569">
        <f t="shared" si="0"/>
        <v>6.7</v>
      </c>
      <c r="AL21" s="569">
        <f t="shared" si="0"/>
        <v>2.4800000000000004</v>
      </c>
      <c r="AM21" s="666">
        <f t="shared" si="0"/>
        <v>7.48</v>
      </c>
      <c r="AN21" s="492">
        <v>0</v>
      </c>
      <c r="AO21" s="491">
        <v>0</v>
      </c>
      <c r="AP21" s="491">
        <v>0</v>
      </c>
      <c r="AQ21" s="491">
        <v>0</v>
      </c>
      <c r="AR21" s="491">
        <v>0</v>
      </c>
      <c r="AS21" s="491">
        <v>0</v>
      </c>
      <c r="AT21" s="491">
        <v>0</v>
      </c>
      <c r="AU21" s="492">
        <f t="shared" ref="AU21:BN21" si="1">AU22+AU23+AU24</f>
        <v>0</v>
      </c>
      <c r="AV21" s="491">
        <f t="shared" si="1"/>
        <v>0</v>
      </c>
      <c r="AW21" s="491">
        <f t="shared" si="1"/>
        <v>0</v>
      </c>
      <c r="AX21" s="491">
        <f t="shared" si="1"/>
        <v>0</v>
      </c>
      <c r="AY21" s="491">
        <f t="shared" si="1"/>
        <v>0</v>
      </c>
      <c r="AZ21" s="491">
        <f t="shared" si="1"/>
        <v>0</v>
      </c>
      <c r="BA21" s="491">
        <f t="shared" si="1"/>
        <v>0</v>
      </c>
      <c r="BB21" s="491">
        <f t="shared" si="1"/>
        <v>0</v>
      </c>
      <c r="BC21" s="491">
        <f t="shared" si="1"/>
        <v>0</v>
      </c>
      <c r="BD21" s="491">
        <f t="shared" si="1"/>
        <v>0</v>
      </c>
      <c r="BE21" s="491">
        <f t="shared" si="1"/>
        <v>0</v>
      </c>
      <c r="BF21" s="491">
        <f t="shared" si="1"/>
        <v>0</v>
      </c>
      <c r="BG21" s="491">
        <f t="shared" si="1"/>
        <v>0</v>
      </c>
      <c r="BH21" s="491">
        <f t="shared" si="1"/>
        <v>0</v>
      </c>
      <c r="BI21" s="491">
        <f t="shared" si="1"/>
        <v>0</v>
      </c>
      <c r="BJ21" s="491">
        <f t="shared" si="1"/>
        <v>0</v>
      </c>
      <c r="BK21" s="491">
        <f t="shared" si="1"/>
        <v>0</v>
      </c>
      <c r="BL21" s="491">
        <f t="shared" si="1"/>
        <v>0</v>
      </c>
      <c r="BM21" s="491">
        <f t="shared" si="1"/>
        <v>0</v>
      </c>
      <c r="BN21" s="491">
        <f t="shared" si="1"/>
        <v>0</v>
      </c>
      <c r="BO21" s="491">
        <v>0</v>
      </c>
      <c r="BP21" s="491">
        <v>0</v>
      </c>
      <c r="BQ21" s="491">
        <v>0</v>
      </c>
      <c r="BR21" s="491">
        <v>0</v>
      </c>
      <c r="BS21" s="491">
        <v>0</v>
      </c>
      <c r="BT21" s="491">
        <v>0</v>
      </c>
      <c r="BU21" s="491">
        <v>0</v>
      </c>
      <c r="BV21" s="491">
        <v>0</v>
      </c>
      <c r="BW21" s="487">
        <v>0</v>
      </c>
      <c r="BX21" s="481">
        <v>0</v>
      </c>
      <c r="BY21" s="481">
        <v>0</v>
      </c>
      <c r="BZ21" s="481">
        <v>0</v>
      </c>
      <c r="CA21" s="481">
        <v>0</v>
      </c>
      <c r="CB21" s="481">
        <v>0</v>
      </c>
      <c r="CC21" s="481">
        <v>0</v>
      </c>
      <c r="CD21" s="481">
        <v>0</v>
      </c>
    </row>
    <row r="22" spans="1:82" ht="31.5">
      <c r="A22" s="494" t="s">
        <v>26</v>
      </c>
      <c r="B22" s="495" t="s">
        <v>27</v>
      </c>
      <c r="C22" s="490" t="s">
        <v>25</v>
      </c>
      <c r="D22" s="486" t="s">
        <v>176</v>
      </c>
      <c r="E22" s="503">
        <f>E26</f>
        <v>0</v>
      </c>
      <c r="F22" s="491">
        <f t="shared" ref="F22:AM22" si="2">F26</f>
        <v>0</v>
      </c>
      <c r="G22" s="491">
        <f t="shared" si="2"/>
        <v>0</v>
      </c>
      <c r="H22" s="491">
        <f t="shared" si="2"/>
        <v>0</v>
      </c>
      <c r="I22" s="491">
        <f t="shared" si="2"/>
        <v>0</v>
      </c>
      <c r="J22" s="491">
        <f t="shared" si="2"/>
        <v>0</v>
      </c>
      <c r="K22" s="667">
        <f t="shared" si="2"/>
        <v>10</v>
      </c>
      <c r="L22" s="487">
        <f t="shared" si="2"/>
        <v>0</v>
      </c>
      <c r="M22" s="481">
        <f t="shared" si="2"/>
        <v>0</v>
      </c>
      <c r="N22" s="481">
        <f t="shared" si="2"/>
        <v>0</v>
      </c>
      <c r="O22" s="481">
        <f t="shared" si="2"/>
        <v>0</v>
      </c>
      <c r="P22" s="481">
        <f t="shared" si="2"/>
        <v>0</v>
      </c>
      <c r="Q22" s="481">
        <f t="shared" si="2"/>
        <v>0</v>
      </c>
      <c r="R22" s="481">
        <f t="shared" si="2"/>
        <v>0</v>
      </c>
      <c r="S22" s="481">
        <f t="shared" si="2"/>
        <v>0</v>
      </c>
      <c r="T22" s="481">
        <f t="shared" si="2"/>
        <v>0</v>
      </c>
      <c r="U22" s="481">
        <f t="shared" si="2"/>
        <v>0</v>
      </c>
      <c r="V22" s="481">
        <f t="shared" si="2"/>
        <v>0</v>
      </c>
      <c r="W22" s="481">
        <f t="shared" si="2"/>
        <v>0</v>
      </c>
      <c r="X22" s="481">
        <f t="shared" si="2"/>
        <v>0</v>
      </c>
      <c r="Y22" s="486">
        <f t="shared" si="2"/>
        <v>0</v>
      </c>
      <c r="Z22" s="481">
        <f t="shared" si="2"/>
        <v>0</v>
      </c>
      <c r="AA22" s="481">
        <f t="shared" si="2"/>
        <v>0</v>
      </c>
      <c r="AB22" s="481">
        <f t="shared" si="2"/>
        <v>0</v>
      </c>
      <c r="AC22" s="481">
        <f t="shared" si="2"/>
        <v>0</v>
      </c>
      <c r="AD22" s="481">
        <f t="shared" si="2"/>
        <v>0</v>
      </c>
      <c r="AE22" s="481">
        <f t="shared" si="2"/>
        <v>0</v>
      </c>
      <c r="AF22" s="571">
        <f t="shared" si="2"/>
        <v>3</v>
      </c>
      <c r="AG22" s="665">
        <f t="shared" si="2"/>
        <v>0</v>
      </c>
      <c r="AH22" s="569">
        <f t="shared" si="2"/>
        <v>0</v>
      </c>
      <c r="AI22" s="569">
        <f t="shared" si="2"/>
        <v>0</v>
      </c>
      <c r="AJ22" s="569">
        <f t="shared" si="2"/>
        <v>0</v>
      </c>
      <c r="AK22" s="569">
        <f t="shared" si="2"/>
        <v>0</v>
      </c>
      <c r="AL22" s="569">
        <f t="shared" si="2"/>
        <v>0</v>
      </c>
      <c r="AM22" s="666">
        <f t="shared" si="2"/>
        <v>7</v>
      </c>
      <c r="AN22" s="492">
        <v>0</v>
      </c>
      <c r="AO22" s="491">
        <v>0</v>
      </c>
      <c r="AP22" s="491">
        <v>0</v>
      </c>
      <c r="AQ22" s="491">
        <v>0</v>
      </c>
      <c r="AR22" s="491">
        <v>0</v>
      </c>
      <c r="AS22" s="491">
        <v>0</v>
      </c>
      <c r="AT22" s="491">
        <v>0</v>
      </c>
      <c r="AU22" s="492">
        <f t="shared" ref="AU22:BN22" si="3">AU26</f>
        <v>0</v>
      </c>
      <c r="AV22" s="491">
        <f t="shared" si="3"/>
        <v>0</v>
      </c>
      <c r="AW22" s="491">
        <f t="shared" si="3"/>
        <v>0</v>
      </c>
      <c r="AX22" s="491">
        <f t="shared" si="3"/>
        <v>0</v>
      </c>
      <c r="AY22" s="491">
        <f t="shared" si="3"/>
        <v>0</v>
      </c>
      <c r="AZ22" s="491">
        <f t="shared" si="3"/>
        <v>0</v>
      </c>
      <c r="BA22" s="491">
        <f t="shared" si="3"/>
        <v>0</v>
      </c>
      <c r="BB22" s="491">
        <f t="shared" si="3"/>
        <v>0</v>
      </c>
      <c r="BC22" s="491">
        <f t="shared" si="3"/>
        <v>0</v>
      </c>
      <c r="BD22" s="491">
        <f t="shared" si="3"/>
        <v>0</v>
      </c>
      <c r="BE22" s="491">
        <f t="shared" si="3"/>
        <v>0</v>
      </c>
      <c r="BF22" s="491">
        <f t="shared" si="3"/>
        <v>0</v>
      </c>
      <c r="BG22" s="491">
        <f t="shared" si="3"/>
        <v>0</v>
      </c>
      <c r="BH22" s="491">
        <f t="shared" si="3"/>
        <v>0</v>
      </c>
      <c r="BI22" s="491">
        <f t="shared" si="3"/>
        <v>0</v>
      </c>
      <c r="BJ22" s="491">
        <f t="shared" si="3"/>
        <v>0</v>
      </c>
      <c r="BK22" s="491">
        <f t="shared" si="3"/>
        <v>0</v>
      </c>
      <c r="BL22" s="491">
        <f t="shared" si="3"/>
        <v>0</v>
      </c>
      <c r="BM22" s="491">
        <f t="shared" si="3"/>
        <v>0</v>
      </c>
      <c r="BN22" s="491">
        <f t="shared" si="3"/>
        <v>0</v>
      </c>
      <c r="BO22" s="491">
        <v>0</v>
      </c>
      <c r="BP22" s="491">
        <v>0</v>
      </c>
      <c r="BQ22" s="491">
        <v>0</v>
      </c>
      <c r="BR22" s="491">
        <v>0</v>
      </c>
      <c r="BS22" s="491">
        <v>0</v>
      </c>
      <c r="BT22" s="491">
        <v>0</v>
      </c>
      <c r="BU22" s="491">
        <v>0</v>
      </c>
      <c r="BV22" s="491">
        <v>0</v>
      </c>
      <c r="BW22" s="487">
        <v>0</v>
      </c>
      <c r="BX22" s="481">
        <v>0</v>
      </c>
      <c r="BY22" s="481">
        <v>0</v>
      </c>
      <c r="BZ22" s="481">
        <v>0</v>
      </c>
      <c r="CA22" s="481">
        <v>0</v>
      </c>
      <c r="CB22" s="481">
        <v>0</v>
      </c>
      <c r="CC22" s="481">
        <v>0</v>
      </c>
      <c r="CD22" s="481">
        <v>0</v>
      </c>
    </row>
    <row r="23" spans="1:82" ht="31.5">
      <c r="A23" s="494" t="s">
        <v>28</v>
      </c>
      <c r="B23" s="495" t="s">
        <v>29</v>
      </c>
      <c r="C23" s="490" t="s">
        <v>25</v>
      </c>
      <c r="D23" s="486" t="s">
        <v>176</v>
      </c>
      <c r="E23" s="503">
        <f>E35</f>
        <v>1.3</v>
      </c>
      <c r="F23" s="491">
        <f t="shared" ref="F23:AM23" si="4">F35</f>
        <v>0.78</v>
      </c>
      <c r="G23" s="491">
        <f t="shared" si="4"/>
        <v>1</v>
      </c>
      <c r="H23" s="491">
        <f t="shared" si="4"/>
        <v>0</v>
      </c>
      <c r="I23" s="491">
        <f t="shared" si="4"/>
        <v>5.9</v>
      </c>
      <c r="J23" s="491">
        <f t="shared" si="4"/>
        <v>1.04</v>
      </c>
      <c r="K23" s="667">
        <f t="shared" si="4"/>
        <v>0</v>
      </c>
      <c r="L23" s="487">
        <f t="shared" si="4"/>
        <v>0</v>
      </c>
      <c r="M23" s="481">
        <f t="shared" si="4"/>
        <v>0</v>
      </c>
      <c r="N23" s="481">
        <f t="shared" si="4"/>
        <v>0</v>
      </c>
      <c r="O23" s="481">
        <f t="shared" si="4"/>
        <v>0</v>
      </c>
      <c r="P23" s="481">
        <f t="shared" si="4"/>
        <v>0</v>
      </c>
      <c r="Q23" s="481">
        <f t="shared" si="4"/>
        <v>0</v>
      </c>
      <c r="R23" s="481">
        <f t="shared" si="4"/>
        <v>0</v>
      </c>
      <c r="S23" s="481">
        <f t="shared" si="4"/>
        <v>0</v>
      </c>
      <c r="T23" s="481">
        <f t="shared" si="4"/>
        <v>0</v>
      </c>
      <c r="U23" s="481">
        <f t="shared" si="4"/>
        <v>0</v>
      </c>
      <c r="V23" s="481">
        <f t="shared" si="4"/>
        <v>0</v>
      </c>
      <c r="W23" s="481">
        <f t="shared" si="4"/>
        <v>0</v>
      </c>
      <c r="X23" s="481">
        <f t="shared" si="4"/>
        <v>0</v>
      </c>
      <c r="Y23" s="486">
        <f t="shared" si="4"/>
        <v>0</v>
      </c>
      <c r="Z23" s="481">
        <f t="shared" si="4"/>
        <v>0</v>
      </c>
      <c r="AA23" s="481">
        <f t="shared" si="4"/>
        <v>0</v>
      </c>
      <c r="AB23" s="481">
        <f t="shared" si="4"/>
        <v>0</v>
      </c>
      <c r="AC23" s="481">
        <f t="shared" si="4"/>
        <v>0</v>
      </c>
      <c r="AD23" s="481">
        <f t="shared" si="4"/>
        <v>0</v>
      </c>
      <c r="AE23" s="481">
        <f t="shared" si="4"/>
        <v>0</v>
      </c>
      <c r="AF23" s="571">
        <f t="shared" si="4"/>
        <v>0</v>
      </c>
      <c r="AG23" s="665">
        <f t="shared" si="4"/>
        <v>1.3</v>
      </c>
      <c r="AH23" s="569">
        <f t="shared" si="4"/>
        <v>0.78</v>
      </c>
      <c r="AI23" s="569">
        <f t="shared" si="4"/>
        <v>1</v>
      </c>
      <c r="AJ23" s="569">
        <f t="shared" si="4"/>
        <v>0</v>
      </c>
      <c r="AK23" s="569">
        <f t="shared" si="4"/>
        <v>5.9</v>
      </c>
      <c r="AL23" s="569">
        <f t="shared" si="4"/>
        <v>1.04</v>
      </c>
      <c r="AM23" s="666">
        <f t="shared" si="4"/>
        <v>0</v>
      </c>
      <c r="AN23" s="492">
        <v>0</v>
      </c>
      <c r="AO23" s="491">
        <v>0</v>
      </c>
      <c r="AP23" s="491">
        <v>0</v>
      </c>
      <c r="AQ23" s="491">
        <v>0</v>
      </c>
      <c r="AR23" s="491">
        <v>0</v>
      </c>
      <c r="AS23" s="491">
        <v>0</v>
      </c>
      <c r="AT23" s="491">
        <v>0</v>
      </c>
      <c r="AU23" s="492">
        <f t="shared" ref="AU23:BN23" si="5">AU35</f>
        <v>0</v>
      </c>
      <c r="AV23" s="491">
        <f t="shared" si="5"/>
        <v>0</v>
      </c>
      <c r="AW23" s="491">
        <f t="shared" si="5"/>
        <v>0</v>
      </c>
      <c r="AX23" s="491">
        <f t="shared" si="5"/>
        <v>0</v>
      </c>
      <c r="AY23" s="491">
        <f t="shared" si="5"/>
        <v>0</v>
      </c>
      <c r="AZ23" s="491">
        <f t="shared" si="5"/>
        <v>0</v>
      </c>
      <c r="BA23" s="491">
        <f t="shared" si="5"/>
        <v>0</v>
      </c>
      <c r="BB23" s="491">
        <f t="shared" si="5"/>
        <v>0</v>
      </c>
      <c r="BC23" s="491">
        <f t="shared" si="5"/>
        <v>0</v>
      </c>
      <c r="BD23" s="491">
        <f t="shared" si="5"/>
        <v>0</v>
      </c>
      <c r="BE23" s="491">
        <f t="shared" si="5"/>
        <v>0</v>
      </c>
      <c r="BF23" s="491">
        <f t="shared" si="5"/>
        <v>0</v>
      </c>
      <c r="BG23" s="491">
        <f t="shared" si="5"/>
        <v>0</v>
      </c>
      <c r="BH23" s="491">
        <f t="shared" si="5"/>
        <v>0</v>
      </c>
      <c r="BI23" s="491">
        <f t="shared" si="5"/>
        <v>0</v>
      </c>
      <c r="BJ23" s="491">
        <f t="shared" si="5"/>
        <v>0</v>
      </c>
      <c r="BK23" s="491">
        <f t="shared" si="5"/>
        <v>0</v>
      </c>
      <c r="BL23" s="491">
        <f t="shared" si="5"/>
        <v>0</v>
      </c>
      <c r="BM23" s="491">
        <f t="shared" si="5"/>
        <v>0</v>
      </c>
      <c r="BN23" s="491">
        <f t="shared" si="5"/>
        <v>0</v>
      </c>
      <c r="BO23" s="491">
        <v>0</v>
      </c>
      <c r="BP23" s="491">
        <v>0</v>
      </c>
      <c r="BQ23" s="491">
        <v>0</v>
      </c>
      <c r="BR23" s="491">
        <v>0</v>
      </c>
      <c r="BS23" s="491">
        <v>0</v>
      </c>
      <c r="BT23" s="491">
        <v>0</v>
      </c>
      <c r="BU23" s="491">
        <v>0</v>
      </c>
      <c r="BV23" s="491">
        <v>0</v>
      </c>
      <c r="BW23" s="487">
        <v>0</v>
      </c>
      <c r="BX23" s="481">
        <v>0</v>
      </c>
      <c r="BY23" s="481">
        <v>0</v>
      </c>
      <c r="BZ23" s="481">
        <v>0</v>
      </c>
      <c r="CA23" s="481">
        <v>0</v>
      </c>
      <c r="CB23" s="481">
        <v>0</v>
      </c>
      <c r="CC23" s="481">
        <v>0</v>
      </c>
      <c r="CD23" s="481">
        <v>0</v>
      </c>
    </row>
    <row r="24" spans="1:82">
      <c r="A24" s="494" t="s">
        <v>30</v>
      </c>
      <c r="B24" s="495" t="s">
        <v>31</v>
      </c>
      <c r="C24" s="490" t="s">
        <v>25</v>
      </c>
      <c r="D24" s="486" t="s">
        <v>176</v>
      </c>
      <c r="E24" s="503">
        <f>E47</f>
        <v>0.8</v>
      </c>
      <c r="F24" s="491">
        <f t="shared" ref="F24:K24" si="6">F47</f>
        <v>0.48</v>
      </c>
      <c r="G24" s="491">
        <f t="shared" si="6"/>
        <v>0</v>
      </c>
      <c r="H24" s="491">
        <f t="shared" si="6"/>
        <v>0</v>
      </c>
      <c r="I24" s="491">
        <f t="shared" si="6"/>
        <v>0.8</v>
      </c>
      <c r="J24" s="491">
        <f t="shared" si="6"/>
        <v>0.64000000000000012</v>
      </c>
      <c r="K24" s="667">
        <f t="shared" si="6"/>
        <v>2</v>
      </c>
      <c r="L24" s="487">
        <f>L47</f>
        <v>0</v>
      </c>
      <c r="M24" s="481">
        <f t="shared" ref="M24:AM24" si="7">M47</f>
        <v>0</v>
      </c>
      <c r="N24" s="481">
        <f t="shared" si="7"/>
        <v>0</v>
      </c>
      <c r="O24" s="481">
        <f t="shared" si="7"/>
        <v>0</v>
      </c>
      <c r="P24" s="481">
        <f t="shared" si="7"/>
        <v>0</v>
      </c>
      <c r="Q24" s="481">
        <f t="shared" si="7"/>
        <v>0</v>
      </c>
      <c r="R24" s="481">
        <f t="shared" si="7"/>
        <v>0</v>
      </c>
      <c r="S24" s="481">
        <f t="shared" si="7"/>
        <v>0</v>
      </c>
      <c r="T24" s="481">
        <f t="shared" si="7"/>
        <v>0</v>
      </c>
      <c r="U24" s="481">
        <f t="shared" si="7"/>
        <v>0</v>
      </c>
      <c r="V24" s="481">
        <f t="shared" si="7"/>
        <v>0</v>
      </c>
      <c r="W24" s="481">
        <f t="shared" si="7"/>
        <v>0</v>
      </c>
      <c r="X24" s="481">
        <f t="shared" si="7"/>
        <v>0</v>
      </c>
      <c r="Y24" s="486">
        <f t="shared" si="7"/>
        <v>0</v>
      </c>
      <c r="Z24" s="481">
        <f t="shared" si="7"/>
        <v>0</v>
      </c>
      <c r="AA24" s="481">
        <f t="shared" si="7"/>
        <v>0</v>
      </c>
      <c r="AB24" s="481">
        <f t="shared" si="7"/>
        <v>0</v>
      </c>
      <c r="AC24" s="481">
        <f t="shared" si="7"/>
        <v>0</v>
      </c>
      <c r="AD24" s="481">
        <f t="shared" si="7"/>
        <v>0</v>
      </c>
      <c r="AE24" s="481">
        <f t="shared" si="7"/>
        <v>0</v>
      </c>
      <c r="AF24" s="571">
        <f t="shared" si="7"/>
        <v>2</v>
      </c>
      <c r="AG24" s="665">
        <f t="shared" si="7"/>
        <v>1.8</v>
      </c>
      <c r="AH24" s="569">
        <f t="shared" si="7"/>
        <v>1.08</v>
      </c>
      <c r="AI24" s="569">
        <f t="shared" si="7"/>
        <v>0</v>
      </c>
      <c r="AJ24" s="569">
        <f t="shared" si="7"/>
        <v>0</v>
      </c>
      <c r="AK24" s="569">
        <f t="shared" si="7"/>
        <v>0.8</v>
      </c>
      <c r="AL24" s="569">
        <f t="shared" si="7"/>
        <v>1.4400000000000002</v>
      </c>
      <c r="AM24" s="666">
        <f t="shared" si="7"/>
        <v>0.48</v>
      </c>
      <c r="AN24" s="492">
        <v>0</v>
      </c>
      <c r="AO24" s="491">
        <v>0</v>
      </c>
      <c r="AP24" s="491">
        <v>0</v>
      </c>
      <c r="AQ24" s="491">
        <v>0</v>
      </c>
      <c r="AR24" s="491">
        <v>0</v>
      </c>
      <c r="AS24" s="491">
        <v>0</v>
      </c>
      <c r="AT24" s="491">
        <v>0</v>
      </c>
      <c r="AU24" s="492">
        <f t="shared" ref="AU24:BN24" si="8">AU47</f>
        <v>0</v>
      </c>
      <c r="AV24" s="491">
        <f t="shared" si="8"/>
        <v>0</v>
      </c>
      <c r="AW24" s="491">
        <f t="shared" si="8"/>
        <v>0</v>
      </c>
      <c r="AX24" s="491">
        <f t="shared" si="8"/>
        <v>0</v>
      </c>
      <c r="AY24" s="491">
        <f t="shared" si="8"/>
        <v>0</v>
      </c>
      <c r="AZ24" s="491">
        <f t="shared" si="8"/>
        <v>0</v>
      </c>
      <c r="BA24" s="491">
        <f t="shared" si="8"/>
        <v>0</v>
      </c>
      <c r="BB24" s="491">
        <f t="shared" si="8"/>
        <v>0</v>
      </c>
      <c r="BC24" s="491">
        <f t="shared" si="8"/>
        <v>0</v>
      </c>
      <c r="BD24" s="491">
        <f t="shared" si="8"/>
        <v>0</v>
      </c>
      <c r="BE24" s="491">
        <f t="shared" si="8"/>
        <v>0</v>
      </c>
      <c r="BF24" s="491">
        <f t="shared" si="8"/>
        <v>0</v>
      </c>
      <c r="BG24" s="491">
        <f t="shared" si="8"/>
        <v>0</v>
      </c>
      <c r="BH24" s="491">
        <f t="shared" si="8"/>
        <v>0</v>
      </c>
      <c r="BI24" s="491">
        <f t="shared" si="8"/>
        <v>0</v>
      </c>
      <c r="BJ24" s="491">
        <f t="shared" si="8"/>
        <v>0</v>
      </c>
      <c r="BK24" s="491">
        <f t="shared" si="8"/>
        <v>0</v>
      </c>
      <c r="BL24" s="491">
        <f t="shared" si="8"/>
        <v>0</v>
      </c>
      <c r="BM24" s="491">
        <f t="shared" si="8"/>
        <v>0</v>
      </c>
      <c r="BN24" s="491">
        <f t="shared" si="8"/>
        <v>0</v>
      </c>
      <c r="BO24" s="491">
        <v>0</v>
      </c>
      <c r="BP24" s="491">
        <v>0</v>
      </c>
      <c r="BQ24" s="491">
        <v>0</v>
      </c>
      <c r="BR24" s="491">
        <v>0</v>
      </c>
      <c r="BS24" s="491">
        <v>0</v>
      </c>
      <c r="BT24" s="491">
        <v>0</v>
      </c>
      <c r="BU24" s="491">
        <v>0</v>
      </c>
      <c r="BV24" s="491">
        <v>0</v>
      </c>
      <c r="BW24" s="487">
        <v>0</v>
      </c>
      <c r="BX24" s="481">
        <v>0</v>
      </c>
      <c r="BY24" s="481">
        <v>0</v>
      </c>
      <c r="BZ24" s="481">
        <v>0</v>
      </c>
      <c r="CA24" s="481">
        <v>0</v>
      </c>
      <c r="CB24" s="481">
        <v>0</v>
      </c>
      <c r="CC24" s="481">
        <v>0</v>
      </c>
      <c r="CD24" s="481">
        <v>0</v>
      </c>
    </row>
    <row r="25" spans="1:82">
      <c r="A25" s="494">
        <v>1</v>
      </c>
      <c r="B25" s="495" t="s">
        <v>32</v>
      </c>
      <c r="C25" s="490" t="s">
        <v>25</v>
      </c>
      <c r="D25" s="486" t="s">
        <v>176</v>
      </c>
      <c r="E25" s="503">
        <f>E26+E35+E47</f>
        <v>2.1</v>
      </c>
      <c r="F25" s="491">
        <f>F26+F35+F47</f>
        <v>1.26</v>
      </c>
      <c r="G25" s="491">
        <f t="shared" ref="G25:I25" si="9">G26+G35+G47</f>
        <v>1</v>
      </c>
      <c r="H25" s="491">
        <f t="shared" si="9"/>
        <v>0</v>
      </c>
      <c r="I25" s="491">
        <f t="shared" si="9"/>
        <v>6.7</v>
      </c>
      <c r="J25" s="491">
        <f>J26+J35+J47</f>
        <v>1.6800000000000002</v>
      </c>
      <c r="K25" s="667">
        <f>K26+K35+K47</f>
        <v>12</v>
      </c>
      <c r="L25" s="487">
        <f t="shared" ref="L25:AM25" si="10">L26+L35+L47</f>
        <v>0</v>
      </c>
      <c r="M25" s="481">
        <f t="shared" si="10"/>
        <v>0</v>
      </c>
      <c r="N25" s="481">
        <f t="shared" si="10"/>
        <v>0</v>
      </c>
      <c r="O25" s="481">
        <f t="shared" si="10"/>
        <v>0</v>
      </c>
      <c r="P25" s="481">
        <f t="shared" si="10"/>
        <v>0</v>
      </c>
      <c r="Q25" s="481">
        <f t="shared" si="10"/>
        <v>0</v>
      </c>
      <c r="R25" s="481">
        <f t="shared" si="10"/>
        <v>0</v>
      </c>
      <c r="S25" s="481">
        <f t="shared" si="10"/>
        <v>0</v>
      </c>
      <c r="T25" s="481">
        <f t="shared" si="10"/>
        <v>0</v>
      </c>
      <c r="U25" s="481">
        <f t="shared" si="10"/>
        <v>0</v>
      </c>
      <c r="V25" s="481">
        <f t="shared" si="10"/>
        <v>0</v>
      </c>
      <c r="W25" s="481">
        <f t="shared" si="10"/>
        <v>0</v>
      </c>
      <c r="X25" s="481">
        <f t="shared" si="10"/>
        <v>0</v>
      </c>
      <c r="Y25" s="486">
        <f t="shared" si="10"/>
        <v>0</v>
      </c>
      <c r="Z25" s="481">
        <f t="shared" si="10"/>
        <v>0</v>
      </c>
      <c r="AA25" s="481">
        <f t="shared" si="10"/>
        <v>0</v>
      </c>
      <c r="AB25" s="481">
        <f t="shared" si="10"/>
        <v>0</v>
      </c>
      <c r="AC25" s="481">
        <f t="shared" si="10"/>
        <v>0</v>
      </c>
      <c r="AD25" s="481">
        <f t="shared" si="10"/>
        <v>0</v>
      </c>
      <c r="AE25" s="481">
        <f t="shared" si="10"/>
        <v>0</v>
      </c>
      <c r="AF25" s="571">
        <f t="shared" si="10"/>
        <v>5</v>
      </c>
      <c r="AG25" s="665">
        <f t="shared" si="10"/>
        <v>3.1</v>
      </c>
      <c r="AH25" s="569">
        <f t="shared" si="10"/>
        <v>1.86</v>
      </c>
      <c r="AI25" s="569">
        <f t="shared" si="10"/>
        <v>1</v>
      </c>
      <c r="AJ25" s="569">
        <f t="shared" si="10"/>
        <v>0</v>
      </c>
      <c r="AK25" s="569">
        <f t="shared" si="10"/>
        <v>6.7</v>
      </c>
      <c r="AL25" s="569">
        <f t="shared" si="10"/>
        <v>2.4800000000000004</v>
      </c>
      <c r="AM25" s="666">
        <f t="shared" si="10"/>
        <v>7.48</v>
      </c>
      <c r="AN25" s="492">
        <v>0</v>
      </c>
      <c r="AO25" s="491">
        <v>0</v>
      </c>
      <c r="AP25" s="491">
        <v>0</v>
      </c>
      <c r="AQ25" s="491">
        <v>0</v>
      </c>
      <c r="AR25" s="491">
        <v>0</v>
      </c>
      <c r="AS25" s="491">
        <v>0</v>
      </c>
      <c r="AT25" s="491">
        <v>0</v>
      </c>
      <c r="AU25" s="492">
        <f t="shared" ref="AU25:BN25" si="11">AU26+AU35+AU47</f>
        <v>0</v>
      </c>
      <c r="AV25" s="491">
        <f t="shared" si="11"/>
        <v>0</v>
      </c>
      <c r="AW25" s="491">
        <f t="shared" si="11"/>
        <v>0</v>
      </c>
      <c r="AX25" s="491">
        <f t="shared" si="11"/>
        <v>0</v>
      </c>
      <c r="AY25" s="491">
        <f t="shared" si="11"/>
        <v>0</v>
      </c>
      <c r="AZ25" s="491">
        <f t="shared" si="11"/>
        <v>0</v>
      </c>
      <c r="BA25" s="491">
        <f t="shared" si="11"/>
        <v>0</v>
      </c>
      <c r="BB25" s="491">
        <f t="shared" si="11"/>
        <v>0</v>
      </c>
      <c r="BC25" s="491">
        <f t="shared" si="11"/>
        <v>0</v>
      </c>
      <c r="BD25" s="491">
        <f t="shared" si="11"/>
        <v>0</v>
      </c>
      <c r="BE25" s="491">
        <f t="shared" si="11"/>
        <v>0</v>
      </c>
      <c r="BF25" s="491">
        <f t="shared" si="11"/>
        <v>0</v>
      </c>
      <c r="BG25" s="491">
        <f t="shared" si="11"/>
        <v>0</v>
      </c>
      <c r="BH25" s="491">
        <f t="shared" si="11"/>
        <v>0</v>
      </c>
      <c r="BI25" s="491">
        <f t="shared" si="11"/>
        <v>0</v>
      </c>
      <c r="BJ25" s="491">
        <f t="shared" si="11"/>
        <v>0</v>
      </c>
      <c r="BK25" s="491">
        <f t="shared" si="11"/>
        <v>0</v>
      </c>
      <c r="BL25" s="491">
        <f t="shared" si="11"/>
        <v>0</v>
      </c>
      <c r="BM25" s="491">
        <f t="shared" si="11"/>
        <v>0</v>
      </c>
      <c r="BN25" s="491">
        <f t="shared" si="11"/>
        <v>0</v>
      </c>
      <c r="BO25" s="491">
        <v>0</v>
      </c>
      <c r="BP25" s="491">
        <v>0</v>
      </c>
      <c r="BQ25" s="491">
        <v>0</v>
      </c>
      <c r="BR25" s="491">
        <v>0</v>
      </c>
      <c r="BS25" s="491">
        <v>0</v>
      </c>
      <c r="BT25" s="491">
        <v>0</v>
      </c>
      <c r="BU25" s="491">
        <v>0</v>
      </c>
      <c r="BV25" s="491">
        <v>0</v>
      </c>
      <c r="BW25" s="487">
        <v>0</v>
      </c>
      <c r="BX25" s="481">
        <v>0</v>
      </c>
      <c r="BY25" s="481">
        <v>0</v>
      </c>
      <c r="BZ25" s="481">
        <v>0</v>
      </c>
      <c r="CA25" s="481">
        <v>0</v>
      </c>
      <c r="CB25" s="481">
        <v>0</v>
      </c>
      <c r="CC25" s="481">
        <v>0</v>
      </c>
      <c r="CD25" s="481">
        <v>0</v>
      </c>
    </row>
    <row r="26" spans="1:82" ht="31.5">
      <c r="A26" s="496" t="s">
        <v>33</v>
      </c>
      <c r="B26" s="495" t="s">
        <v>34</v>
      </c>
      <c r="C26" s="490" t="s">
        <v>25</v>
      </c>
      <c r="D26" s="486" t="s">
        <v>176</v>
      </c>
      <c r="E26" s="503">
        <f>E27</f>
        <v>0</v>
      </c>
      <c r="F26" s="491">
        <f t="shared" ref="F26:BN26" si="12">F27</f>
        <v>0</v>
      </c>
      <c r="G26" s="491">
        <f t="shared" si="12"/>
        <v>0</v>
      </c>
      <c r="H26" s="491">
        <f t="shared" si="12"/>
        <v>0</v>
      </c>
      <c r="I26" s="491">
        <f t="shared" si="12"/>
        <v>0</v>
      </c>
      <c r="J26" s="491">
        <f t="shared" si="12"/>
        <v>0</v>
      </c>
      <c r="K26" s="667">
        <f t="shared" si="12"/>
        <v>10</v>
      </c>
      <c r="L26" s="487">
        <f t="shared" si="12"/>
        <v>0</v>
      </c>
      <c r="M26" s="481">
        <f t="shared" si="12"/>
        <v>0</v>
      </c>
      <c r="N26" s="481">
        <f t="shared" si="12"/>
        <v>0</v>
      </c>
      <c r="O26" s="481">
        <f t="shared" si="12"/>
        <v>0</v>
      </c>
      <c r="P26" s="481">
        <f t="shared" si="12"/>
        <v>0</v>
      </c>
      <c r="Q26" s="481">
        <f t="shared" si="12"/>
        <v>0</v>
      </c>
      <c r="R26" s="481">
        <f t="shared" si="12"/>
        <v>0</v>
      </c>
      <c r="S26" s="481">
        <f t="shared" si="12"/>
        <v>0</v>
      </c>
      <c r="T26" s="481">
        <f t="shared" si="12"/>
        <v>0</v>
      </c>
      <c r="U26" s="481">
        <f t="shared" si="12"/>
        <v>0</v>
      </c>
      <c r="V26" s="481">
        <f t="shared" si="12"/>
        <v>0</v>
      </c>
      <c r="W26" s="481">
        <f t="shared" si="12"/>
        <v>0</v>
      </c>
      <c r="X26" s="481">
        <f t="shared" si="12"/>
        <v>0</v>
      </c>
      <c r="Y26" s="486">
        <f t="shared" si="12"/>
        <v>0</v>
      </c>
      <c r="Z26" s="481">
        <f t="shared" si="12"/>
        <v>0</v>
      </c>
      <c r="AA26" s="481">
        <f t="shared" si="12"/>
        <v>0</v>
      </c>
      <c r="AB26" s="481">
        <f t="shared" si="12"/>
        <v>0</v>
      </c>
      <c r="AC26" s="481">
        <f t="shared" si="12"/>
        <v>0</v>
      </c>
      <c r="AD26" s="481">
        <f t="shared" si="12"/>
        <v>0</v>
      </c>
      <c r="AE26" s="481">
        <f t="shared" si="12"/>
        <v>0</v>
      </c>
      <c r="AF26" s="571">
        <f t="shared" si="12"/>
        <v>3</v>
      </c>
      <c r="AG26" s="665">
        <f t="shared" si="12"/>
        <v>0</v>
      </c>
      <c r="AH26" s="569">
        <f t="shared" si="12"/>
        <v>0</v>
      </c>
      <c r="AI26" s="569">
        <f t="shared" si="12"/>
        <v>0</v>
      </c>
      <c r="AJ26" s="569">
        <f t="shared" si="12"/>
        <v>0</v>
      </c>
      <c r="AK26" s="569">
        <f t="shared" si="12"/>
        <v>0</v>
      </c>
      <c r="AL26" s="569">
        <f t="shared" si="12"/>
        <v>0</v>
      </c>
      <c r="AM26" s="666">
        <f t="shared" si="12"/>
        <v>7</v>
      </c>
      <c r="AN26" s="492">
        <v>0</v>
      </c>
      <c r="AO26" s="491">
        <v>0</v>
      </c>
      <c r="AP26" s="491">
        <v>0</v>
      </c>
      <c r="AQ26" s="491">
        <v>0</v>
      </c>
      <c r="AR26" s="491">
        <v>0</v>
      </c>
      <c r="AS26" s="491">
        <v>0</v>
      </c>
      <c r="AT26" s="491">
        <v>0</v>
      </c>
      <c r="AU26" s="487">
        <f t="shared" si="12"/>
        <v>0</v>
      </c>
      <c r="AV26" s="481">
        <f t="shared" si="12"/>
        <v>0</v>
      </c>
      <c r="AW26" s="481">
        <f t="shared" si="12"/>
        <v>0</v>
      </c>
      <c r="AX26" s="481">
        <f t="shared" si="12"/>
        <v>0</v>
      </c>
      <c r="AY26" s="481">
        <f t="shared" si="12"/>
        <v>0</v>
      </c>
      <c r="AZ26" s="481">
        <f t="shared" si="12"/>
        <v>0</v>
      </c>
      <c r="BA26" s="481">
        <f t="shared" si="12"/>
        <v>0</v>
      </c>
      <c r="BB26" s="481">
        <f t="shared" si="12"/>
        <v>0</v>
      </c>
      <c r="BC26" s="481">
        <f t="shared" si="12"/>
        <v>0</v>
      </c>
      <c r="BD26" s="481">
        <f t="shared" si="12"/>
        <v>0</v>
      </c>
      <c r="BE26" s="481">
        <f t="shared" si="12"/>
        <v>0</v>
      </c>
      <c r="BF26" s="481">
        <f t="shared" si="12"/>
        <v>0</v>
      </c>
      <c r="BG26" s="481">
        <f t="shared" si="12"/>
        <v>0</v>
      </c>
      <c r="BH26" s="486">
        <f t="shared" si="12"/>
        <v>0</v>
      </c>
      <c r="BI26" s="481">
        <f t="shared" si="12"/>
        <v>0</v>
      </c>
      <c r="BJ26" s="481">
        <f t="shared" si="12"/>
        <v>0</v>
      </c>
      <c r="BK26" s="481">
        <f t="shared" si="12"/>
        <v>0</v>
      </c>
      <c r="BL26" s="481">
        <f t="shared" si="12"/>
        <v>0</v>
      </c>
      <c r="BM26" s="481">
        <f t="shared" si="12"/>
        <v>0</v>
      </c>
      <c r="BN26" s="481">
        <f t="shared" si="12"/>
        <v>0</v>
      </c>
      <c r="BO26" s="491">
        <v>0</v>
      </c>
      <c r="BP26" s="491">
        <v>0</v>
      </c>
      <c r="BQ26" s="491">
        <v>0</v>
      </c>
      <c r="BR26" s="491">
        <v>0</v>
      </c>
      <c r="BS26" s="491">
        <v>0</v>
      </c>
      <c r="BT26" s="491">
        <v>0</v>
      </c>
      <c r="BU26" s="491">
        <v>0</v>
      </c>
      <c r="BV26" s="491">
        <v>0</v>
      </c>
      <c r="BW26" s="487">
        <v>0</v>
      </c>
      <c r="BX26" s="481">
        <v>0</v>
      </c>
      <c r="BY26" s="481">
        <v>0</v>
      </c>
      <c r="BZ26" s="481">
        <v>0</v>
      </c>
      <c r="CA26" s="481">
        <v>0</v>
      </c>
      <c r="CB26" s="481">
        <v>0</v>
      </c>
      <c r="CC26" s="481">
        <v>0</v>
      </c>
      <c r="CD26" s="481">
        <v>0</v>
      </c>
    </row>
    <row r="27" spans="1:82" ht="31.5">
      <c r="A27" s="496" t="s">
        <v>35</v>
      </c>
      <c r="B27" s="495" t="s">
        <v>36</v>
      </c>
      <c r="C27" s="481" t="s">
        <v>25</v>
      </c>
      <c r="D27" s="486" t="s">
        <v>176</v>
      </c>
      <c r="E27" s="503">
        <f>E28+E31+E33</f>
        <v>0</v>
      </c>
      <c r="F27" s="491">
        <f t="shared" ref="F27:K27" si="13">F28+F31+F33</f>
        <v>0</v>
      </c>
      <c r="G27" s="491">
        <f t="shared" si="13"/>
        <v>0</v>
      </c>
      <c r="H27" s="491">
        <f t="shared" si="13"/>
        <v>0</v>
      </c>
      <c r="I27" s="491">
        <f t="shared" si="13"/>
        <v>0</v>
      </c>
      <c r="J27" s="491">
        <f t="shared" si="13"/>
        <v>0</v>
      </c>
      <c r="K27" s="667">
        <f t="shared" si="13"/>
        <v>10</v>
      </c>
      <c r="L27" s="487">
        <f t="shared" ref="L27:BN27" si="14">L28+L33+L31</f>
        <v>0</v>
      </c>
      <c r="M27" s="481">
        <f t="shared" si="14"/>
        <v>0</v>
      </c>
      <c r="N27" s="481">
        <f t="shared" si="14"/>
        <v>0</v>
      </c>
      <c r="O27" s="481">
        <f t="shared" si="14"/>
        <v>0</v>
      </c>
      <c r="P27" s="481">
        <f t="shared" si="14"/>
        <v>0</v>
      </c>
      <c r="Q27" s="481">
        <f t="shared" si="14"/>
        <v>0</v>
      </c>
      <c r="R27" s="481">
        <f t="shared" si="14"/>
        <v>0</v>
      </c>
      <c r="S27" s="481">
        <f t="shared" si="14"/>
        <v>0</v>
      </c>
      <c r="T27" s="481">
        <f t="shared" si="14"/>
        <v>0</v>
      </c>
      <c r="U27" s="481">
        <f t="shared" si="14"/>
        <v>0</v>
      </c>
      <c r="V27" s="481">
        <f t="shared" si="14"/>
        <v>0</v>
      </c>
      <c r="W27" s="481">
        <f t="shared" si="14"/>
        <v>0</v>
      </c>
      <c r="X27" s="481">
        <f t="shared" si="14"/>
        <v>0</v>
      </c>
      <c r="Y27" s="486">
        <f t="shared" si="14"/>
        <v>0</v>
      </c>
      <c r="Z27" s="481">
        <f t="shared" si="14"/>
        <v>0</v>
      </c>
      <c r="AA27" s="481">
        <f t="shared" si="14"/>
        <v>0</v>
      </c>
      <c r="AB27" s="481">
        <f t="shared" si="14"/>
        <v>0</v>
      </c>
      <c r="AC27" s="481">
        <f t="shared" si="14"/>
        <v>0</v>
      </c>
      <c r="AD27" s="481">
        <f t="shared" si="14"/>
        <v>0</v>
      </c>
      <c r="AE27" s="481">
        <f t="shared" si="14"/>
        <v>0</v>
      </c>
      <c r="AF27" s="571">
        <f t="shared" si="14"/>
        <v>3</v>
      </c>
      <c r="AG27" s="665">
        <f t="shared" si="14"/>
        <v>0</v>
      </c>
      <c r="AH27" s="569">
        <f t="shared" si="14"/>
        <v>0</v>
      </c>
      <c r="AI27" s="569">
        <f t="shared" si="14"/>
        <v>0</v>
      </c>
      <c r="AJ27" s="569">
        <f t="shared" si="14"/>
        <v>0</v>
      </c>
      <c r="AK27" s="569">
        <f t="shared" si="14"/>
        <v>0</v>
      </c>
      <c r="AL27" s="569">
        <f t="shared" si="14"/>
        <v>0</v>
      </c>
      <c r="AM27" s="666">
        <f t="shared" si="14"/>
        <v>7</v>
      </c>
      <c r="AN27" s="492">
        <v>0</v>
      </c>
      <c r="AO27" s="491">
        <v>0</v>
      </c>
      <c r="AP27" s="491">
        <v>0</v>
      </c>
      <c r="AQ27" s="491">
        <v>0</v>
      </c>
      <c r="AR27" s="491">
        <v>0</v>
      </c>
      <c r="AS27" s="491">
        <v>0</v>
      </c>
      <c r="AT27" s="491">
        <v>0</v>
      </c>
      <c r="AU27" s="487">
        <f t="shared" si="14"/>
        <v>0</v>
      </c>
      <c r="AV27" s="481">
        <f t="shared" si="14"/>
        <v>0</v>
      </c>
      <c r="AW27" s="481">
        <f t="shared" si="14"/>
        <v>0</v>
      </c>
      <c r="AX27" s="481">
        <f t="shared" si="14"/>
        <v>0</v>
      </c>
      <c r="AY27" s="481">
        <f t="shared" si="14"/>
        <v>0</v>
      </c>
      <c r="AZ27" s="481">
        <f t="shared" si="14"/>
        <v>0</v>
      </c>
      <c r="BA27" s="481">
        <f t="shared" si="14"/>
        <v>0</v>
      </c>
      <c r="BB27" s="481">
        <f t="shared" si="14"/>
        <v>0</v>
      </c>
      <c r="BC27" s="481">
        <f t="shared" si="14"/>
        <v>0</v>
      </c>
      <c r="BD27" s="481">
        <f t="shared" si="14"/>
        <v>0</v>
      </c>
      <c r="BE27" s="481">
        <f t="shared" si="14"/>
        <v>0</v>
      </c>
      <c r="BF27" s="481">
        <f t="shared" si="14"/>
        <v>0</v>
      </c>
      <c r="BG27" s="481">
        <f t="shared" si="14"/>
        <v>0</v>
      </c>
      <c r="BH27" s="486">
        <f t="shared" si="14"/>
        <v>0</v>
      </c>
      <c r="BI27" s="481">
        <f t="shared" si="14"/>
        <v>0</v>
      </c>
      <c r="BJ27" s="481">
        <f t="shared" si="14"/>
        <v>0</v>
      </c>
      <c r="BK27" s="481">
        <f t="shared" si="14"/>
        <v>0</v>
      </c>
      <c r="BL27" s="481">
        <f t="shared" si="14"/>
        <v>0</v>
      </c>
      <c r="BM27" s="481">
        <f t="shared" si="14"/>
        <v>0</v>
      </c>
      <c r="BN27" s="481">
        <f t="shared" si="14"/>
        <v>0</v>
      </c>
      <c r="BO27" s="491">
        <v>0</v>
      </c>
      <c r="BP27" s="491">
        <v>0</v>
      </c>
      <c r="BQ27" s="491">
        <v>0</v>
      </c>
      <c r="BR27" s="491">
        <v>0</v>
      </c>
      <c r="BS27" s="491">
        <v>0</v>
      </c>
      <c r="BT27" s="491">
        <v>0</v>
      </c>
      <c r="BU27" s="491">
        <v>0</v>
      </c>
      <c r="BV27" s="491">
        <v>0</v>
      </c>
      <c r="BW27" s="487">
        <v>0</v>
      </c>
      <c r="BX27" s="481">
        <v>0</v>
      </c>
      <c r="BY27" s="481">
        <v>0</v>
      </c>
      <c r="BZ27" s="481">
        <v>0</v>
      </c>
      <c r="CA27" s="481">
        <v>0</v>
      </c>
      <c r="CB27" s="481">
        <v>0</v>
      </c>
      <c r="CC27" s="481">
        <v>0</v>
      </c>
      <c r="CD27" s="481">
        <v>0</v>
      </c>
    </row>
    <row r="28" spans="1:82" ht="31.5">
      <c r="A28" s="496" t="s">
        <v>37</v>
      </c>
      <c r="B28" s="495" t="s">
        <v>38</v>
      </c>
      <c r="C28" s="481" t="s">
        <v>25</v>
      </c>
      <c r="D28" s="486" t="s">
        <v>176</v>
      </c>
      <c r="E28" s="503">
        <f>E29+E30</f>
        <v>0</v>
      </c>
      <c r="F28" s="491">
        <f t="shared" ref="F28:BN28" si="15">F29+F30</f>
        <v>0</v>
      </c>
      <c r="G28" s="491">
        <f t="shared" si="15"/>
        <v>0</v>
      </c>
      <c r="H28" s="491">
        <f t="shared" si="15"/>
        <v>0</v>
      </c>
      <c r="I28" s="491">
        <f t="shared" si="15"/>
        <v>0</v>
      </c>
      <c r="J28" s="491">
        <f t="shared" si="15"/>
        <v>0</v>
      </c>
      <c r="K28" s="667">
        <f t="shared" si="15"/>
        <v>7</v>
      </c>
      <c r="L28" s="487">
        <f t="shared" si="15"/>
        <v>0</v>
      </c>
      <c r="M28" s="481">
        <f t="shared" si="15"/>
        <v>0</v>
      </c>
      <c r="N28" s="481">
        <f t="shared" si="15"/>
        <v>0</v>
      </c>
      <c r="O28" s="481">
        <f t="shared" si="15"/>
        <v>0</v>
      </c>
      <c r="P28" s="481">
        <f t="shared" si="15"/>
        <v>0</v>
      </c>
      <c r="Q28" s="481">
        <f t="shared" si="15"/>
        <v>0</v>
      </c>
      <c r="R28" s="481">
        <f t="shared" si="15"/>
        <v>0</v>
      </c>
      <c r="S28" s="481">
        <f t="shared" si="15"/>
        <v>0</v>
      </c>
      <c r="T28" s="481">
        <f t="shared" si="15"/>
        <v>0</v>
      </c>
      <c r="U28" s="481">
        <f t="shared" si="15"/>
        <v>0</v>
      </c>
      <c r="V28" s="481">
        <f t="shared" si="15"/>
        <v>0</v>
      </c>
      <c r="W28" s="481">
        <f t="shared" si="15"/>
        <v>0</v>
      </c>
      <c r="X28" s="481">
        <f t="shared" si="15"/>
        <v>0</v>
      </c>
      <c r="Y28" s="486">
        <f t="shared" si="15"/>
        <v>0</v>
      </c>
      <c r="Z28" s="481">
        <f t="shared" si="15"/>
        <v>0</v>
      </c>
      <c r="AA28" s="481">
        <f t="shared" si="15"/>
        <v>0</v>
      </c>
      <c r="AB28" s="481">
        <f t="shared" si="15"/>
        <v>0</v>
      </c>
      <c r="AC28" s="481">
        <f t="shared" si="15"/>
        <v>0</v>
      </c>
      <c r="AD28" s="481">
        <f t="shared" si="15"/>
        <v>0</v>
      </c>
      <c r="AE28" s="481">
        <f t="shared" si="15"/>
        <v>0</v>
      </c>
      <c r="AF28" s="571">
        <f t="shared" si="15"/>
        <v>0</v>
      </c>
      <c r="AG28" s="665">
        <f t="shared" si="15"/>
        <v>0</v>
      </c>
      <c r="AH28" s="569">
        <f t="shared" si="15"/>
        <v>0</v>
      </c>
      <c r="AI28" s="569">
        <f t="shared" si="15"/>
        <v>0</v>
      </c>
      <c r="AJ28" s="569">
        <f t="shared" si="15"/>
        <v>0</v>
      </c>
      <c r="AK28" s="569">
        <f t="shared" si="15"/>
        <v>0</v>
      </c>
      <c r="AL28" s="569">
        <f t="shared" si="15"/>
        <v>0</v>
      </c>
      <c r="AM28" s="666">
        <f t="shared" si="15"/>
        <v>7</v>
      </c>
      <c r="AN28" s="492">
        <v>0</v>
      </c>
      <c r="AO28" s="491">
        <v>0</v>
      </c>
      <c r="AP28" s="491">
        <v>0</v>
      </c>
      <c r="AQ28" s="491">
        <v>0</v>
      </c>
      <c r="AR28" s="491">
        <v>0</v>
      </c>
      <c r="AS28" s="491">
        <v>0</v>
      </c>
      <c r="AT28" s="491">
        <v>0</v>
      </c>
      <c r="AU28" s="487">
        <f t="shared" si="15"/>
        <v>0</v>
      </c>
      <c r="AV28" s="481">
        <f t="shared" si="15"/>
        <v>0</v>
      </c>
      <c r="AW28" s="481">
        <f t="shared" si="15"/>
        <v>0</v>
      </c>
      <c r="AX28" s="481">
        <f t="shared" si="15"/>
        <v>0</v>
      </c>
      <c r="AY28" s="481">
        <f t="shared" si="15"/>
        <v>0</v>
      </c>
      <c r="AZ28" s="481">
        <f t="shared" si="15"/>
        <v>0</v>
      </c>
      <c r="BA28" s="481">
        <f t="shared" si="15"/>
        <v>0</v>
      </c>
      <c r="BB28" s="481">
        <f t="shared" si="15"/>
        <v>0</v>
      </c>
      <c r="BC28" s="481">
        <f t="shared" si="15"/>
        <v>0</v>
      </c>
      <c r="BD28" s="481">
        <f t="shared" si="15"/>
        <v>0</v>
      </c>
      <c r="BE28" s="481">
        <f t="shared" si="15"/>
        <v>0</v>
      </c>
      <c r="BF28" s="481">
        <f t="shared" si="15"/>
        <v>0</v>
      </c>
      <c r="BG28" s="481">
        <f t="shared" si="15"/>
        <v>0</v>
      </c>
      <c r="BH28" s="486">
        <f t="shared" si="15"/>
        <v>0</v>
      </c>
      <c r="BI28" s="481">
        <f t="shared" si="15"/>
        <v>0</v>
      </c>
      <c r="BJ28" s="481">
        <f t="shared" si="15"/>
        <v>0</v>
      </c>
      <c r="BK28" s="481">
        <f t="shared" si="15"/>
        <v>0</v>
      </c>
      <c r="BL28" s="481">
        <f t="shared" si="15"/>
        <v>0</v>
      </c>
      <c r="BM28" s="481">
        <f t="shared" si="15"/>
        <v>0</v>
      </c>
      <c r="BN28" s="481">
        <f t="shared" si="15"/>
        <v>0</v>
      </c>
      <c r="BO28" s="491">
        <v>0</v>
      </c>
      <c r="BP28" s="491">
        <v>0</v>
      </c>
      <c r="BQ28" s="491">
        <v>0</v>
      </c>
      <c r="BR28" s="491">
        <v>0</v>
      </c>
      <c r="BS28" s="491">
        <v>0</v>
      </c>
      <c r="BT28" s="491">
        <v>0</v>
      </c>
      <c r="BU28" s="491">
        <v>0</v>
      </c>
      <c r="BV28" s="491">
        <v>0</v>
      </c>
      <c r="BW28" s="487">
        <v>0</v>
      </c>
      <c r="BX28" s="481">
        <v>0</v>
      </c>
      <c r="BY28" s="481">
        <v>0</v>
      </c>
      <c r="BZ28" s="481">
        <v>0</v>
      </c>
      <c r="CA28" s="481">
        <v>0</v>
      </c>
      <c r="CB28" s="481">
        <v>0</v>
      </c>
      <c r="CC28" s="481">
        <v>0</v>
      </c>
      <c r="CD28" s="481">
        <v>0</v>
      </c>
    </row>
    <row r="29" spans="1:82" s="819" customFormat="1">
      <c r="A29" s="862" t="s">
        <v>39</v>
      </c>
      <c r="B29" s="863" t="s">
        <v>40</v>
      </c>
      <c r="C29" s="847" t="s">
        <v>41</v>
      </c>
      <c r="D29" s="809" t="s">
        <v>176</v>
      </c>
      <c r="E29" s="810">
        <v>0</v>
      </c>
      <c r="F29" s="811">
        <f>E29*0.6</f>
        <v>0</v>
      </c>
      <c r="G29" s="811">
        <v>0</v>
      </c>
      <c r="H29" s="812">
        <v>0</v>
      </c>
      <c r="I29" s="812">
        <v>0</v>
      </c>
      <c r="J29" s="811">
        <f>E29*0.8</f>
        <v>0</v>
      </c>
      <c r="K29" s="813">
        <v>6</v>
      </c>
      <c r="L29" s="850">
        <v>0</v>
      </c>
      <c r="M29" s="812">
        <v>0</v>
      </c>
      <c r="N29" s="812">
        <v>0</v>
      </c>
      <c r="O29" s="812">
        <v>0</v>
      </c>
      <c r="P29" s="812">
        <v>0</v>
      </c>
      <c r="Q29" s="812">
        <v>0</v>
      </c>
      <c r="R29" s="812">
        <v>0</v>
      </c>
      <c r="S29" s="812">
        <v>0</v>
      </c>
      <c r="T29" s="812">
        <v>0</v>
      </c>
      <c r="U29" s="812">
        <v>0</v>
      </c>
      <c r="V29" s="812">
        <v>0</v>
      </c>
      <c r="W29" s="812">
        <v>0</v>
      </c>
      <c r="X29" s="812">
        <v>0</v>
      </c>
      <c r="Y29" s="849">
        <v>0</v>
      </c>
      <c r="Z29" s="812">
        <v>0</v>
      </c>
      <c r="AA29" s="812">
        <v>0</v>
      </c>
      <c r="AB29" s="812">
        <v>0</v>
      </c>
      <c r="AC29" s="812">
        <v>0</v>
      </c>
      <c r="AD29" s="812">
        <v>0</v>
      </c>
      <c r="AE29" s="812">
        <v>0</v>
      </c>
      <c r="AF29" s="849">
        <v>0</v>
      </c>
      <c r="AG29" s="810">
        <v>0</v>
      </c>
      <c r="AH29" s="811">
        <f>AG29*0.6</f>
        <v>0</v>
      </c>
      <c r="AI29" s="811">
        <v>0</v>
      </c>
      <c r="AJ29" s="812">
        <v>0</v>
      </c>
      <c r="AK29" s="812">
        <v>0</v>
      </c>
      <c r="AL29" s="811">
        <f>AG29*0.8</f>
        <v>0</v>
      </c>
      <c r="AM29" s="813">
        <v>6</v>
      </c>
      <c r="AN29" s="817">
        <v>0</v>
      </c>
      <c r="AO29" s="811">
        <v>0</v>
      </c>
      <c r="AP29" s="811">
        <v>0</v>
      </c>
      <c r="AQ29" s="811">
        <v>0</v>
      </c>
      <c r="AR29" s="811">
        <v>0</v>
      </c>
      <c r="AS29" s="811">
        <v>0</v>
      </c>
      <c r="AT29" s="811">
        <v>0</v>
      </c>
      <c r="AU29" s="850">
        <v>0</v>
      </c>
      <c r="AV29" s="812">
        <v>0</v>
      </c>
      <c r="AW29" s="812">
        <v>0</v>
      </c>
      <c r="AX29" s="812">
        <v>0</v>
      </c>
      <c r="AY29" s="812">
        <v>0</v>
      </c>
      <c r="AZ29" s="812">
        <v>0</v>
      </c>
      <c r="BA29" s="812">
        <v>0</v>
      </c>
      <c r="BB29" s="812">
        <v>0</v>
      </c>
      <c r="BC29" s="812">
        <v>0</v>
      </c>
      <c r="BD29" s="812">
        <v>0</v>
      </c>
      <c r="BE29" s="812">
        <v>0</v>
      </c>
      <c r="BF29" s="812">
        <v>0</v>
      </c>
      <c r="BG29" s="812">
        <v>0</v>
      </c>
      <c r="BH29" s="849">
        <v>0</v>
      </c>
      <c r="BI29" s="812">
        <v>0</v>
      </c>
      <c r="BJ29" s="812">
        <v>0</v>
      </c>
      <c r="BK29" s="812">
        <v>0</v>
      </c>
      <c r="BL29" s="812">
        <v>0</v>
      </c>
      <c r="BM29" s="812">
        <v>0</v>
      </c>
      <c r="BN29" s="812">
        <v>0</v>
      </c>
      <c r="BO29" s="811">
        <v>0</v>
      </c>
      <c r="BP29" s="811">
        <v>0</v>
      </c>
      <c r="BQ29" s="811">
        <v>0</v>
      </c>
      <c r="BR29" s="811">
        <v>0</v>
      </c>
      <c r="BS29" s="811">
        <v>0</v>
      </c>
      <c r="BT29" s="811">
        <v>0</v>
      </c>
      <c r="BU29" s="811">
        <v>0</v>
      </c>
      <c r="BV29" s="811">
        <v>0</v>
      </c>
      <c r="BW29" s="850">
        <v>0</v>
      </c>
      <c r="BX29" s="812">
        <v>0</v>
      </c>
      <c r="BY29" s="812">
        <v>0</v>
      </c>
      <c r="BZ29" s="812">
        <v>0</v>
      </c>
      <c r="CA29" s="812">
        <v>0</v>
      </c>
      <c r="CB29" s="812">
        <v>0</v>
      </c>
      <c r="CC29" s="812">
        <v>0</v>
      </c>
      <c r="CD29" s="812">
        <v>0</v>
      </c>
    </row>
    <row r="30" spans="1:82" s="819" customFormat="1" ht="24.75">
      <c r="A30" s="862" t="s">
        <v>42</v>
      </c>
      <c r="B30" s="863" t="s">
        <v>43</v>
      </c>
      <c r="C30" s="847" t="s">
        <v>44</v>
      </c>
      <c r="D30" s="809" t="s">
        <v>176</v>
      </c>
      <c r="E30" s="810">
        <v>0</v>
      </c>
      <c r="F30" s="811">
        <f>E30*0.6</f>
        <v>0</v>
      </c>
      <c r="G30" s="812">
        <v>0</v>
      </c>
      <c r="H30" s="812">
        <v>0</v>
      </c>
      <c r="I30" s="812">
        <v>0</v>
      </c>
      <c r="J30" s="811">
        <f>E30*0.8</f>
        <v>0</v>
      </c>
      <c r="K30" s="813">
        <v>1</v>
      </c>
      <c r="L30" s="850">
        <v>0</v>
      </c>
      <c r="M30" s="812">
        <v>0</v>
      </c>
      <c r="N30" s="812">
        <v>0</v>
      </c>
      <c r="O30" s="812">
        <v>0</v>
      </c>
      <c r="P30" s="812">
        <v>0</v>
      </c>
      <c r="Q30" s="812">
        <v>0</v>
      </c>
      <c r="R30" s="812">
        <v>0</v>
      </c>
      <c r="S30" s="812">
        <v>0</v>
      </c>
      <c r="T30" s="812">
        <v>0</v>
      </c>
      <c r="U30" s="812">
        <v>0</v>
      </c>
      <c r="V30" s="812">
        <v>0</v>
      </c>
      <c r="W30" s="812">
        <v>0</v>
      </c>
      <c r="X30" s="812">
        <v>0</v>
      </c>
      <c r="Y30" s="849">
        <v>0</v>
      </c>
      <c r="Z30" s="812">
        <v>0</v>
      </c>
      <c r="AA30" s="812">
        <v>0</v>
      </c>
      <c r="AB30" s="812">
        <v>0</v>
      </c>
      <c r="AC30" s="812">
        <v>0</v>
      </c>
      <c r="AD30" s="812">
        <v>0</v>
      </c>
      <c r="AE30" s="812">
        <v>0</v>
      </c>
      <c r="AF30" s="849">
        <v>0</v>
      </c>
      <c r="AG30" s="810">
        <v>0</v>
      </c>
      <c r="AH30" s="811">
        <f>AG30*0.6</f>
        <v>0</v>
      </c>
      <c r="AI30" s="812">
        <v>0</v>
      </c>
      <c r="AJ30" s="812">
        <v>0</v>
      </c>
      <c r="AK30" s="812">
        <v>0</v>
      </c>
      <c r="AL30" s="811">
        <f>AG30*0.8</f>
        <v>0</v>
      </c>
      <c r="AM30" s="813">
        <v>1</v>
      </c>
      <c r="AN30" s="817">
        <v>0</v>
      </c>
      <c r="AO30" s="811">
        <v>0</v>
      </c>
      <c r="AP30" s="811">
        <v>0</v>
      </c>
      <c r="AQ30" s="811">
        <v>0</v>
      </c>
      <c r="AR30" s="811">
        <v>0</v>
      </c>
      <c r="AS30" s="811">
        <v>0</v>
      </c>
      <c r="AT30" s="811">
        <v>0</v>
      </c>
      <c r="AU30" s="850">
        <v>0</v>
      </c>
      <c r="AV30" s="812">
        <v>0</v>
      </c>
      <c r="AW30" s="812">
        <v>0</v>
      </c>
      <c r="AX30" s="812">
        <v>0</v>
      </c>
      <c r="AY30" s="812">
        <v>0</v>
      </c>
      <c r="AZ30" s="812">
        <v>0</v>
      </c>
      <c r="BA30" s="812">
        <v>0</v>
      </c>
      <c r="BB30" s="812">
        <v>0</v>
      </c>
      <c r="BC30" s="812">
        <v>0</v>
      </c>
      <c r="BD30" s="812">
        <v>0</v>
      </c>
      <c r="BE30" s="812">
        <v>0</v>
      </c>
      <c r="BF30" s="812">
        <v>0</v>
      </c>
      <c r="BG30" s="812">
        <v>0</v>
      </c>
      <c r="BH30" s="849">
        <v>0</v>
      </c>
      <c r="BI30" s="812">
        <v>0</v>
      </c>
      <c r="BJ30" s="812">
        <v>0</v>
      </c>
      <c r="BK30" s="812">
        <v>0</v>
      </c>
      <c r="BL30" s="812">
        <v>0</v>
      </c>
      <c r="BM30" s="812">
        <v>0</v>
      </c>
      <c r="BN30" s="812">
        <v>0</v>
      </c>
      <c r="BO30" s="811">
        <v>0</v>
      </c>
      <c r="BP30" s="811">
        <v>0</v>
      </c>
      <c r="BQ30" s="811">
        <v>0</v>
      </c>
      <c r="BR30" s="811">
        <v>0</v>
      </c>
      <c r="BS30" s="811">
        <v>0</v>
      </c>
      <c r="BT30" s="811">
        <v>0</v>
      </c>
      <c r="BU30" s="811">
        <v>0</v>
      </c>
      <c r="BV30" s="811">
        <v>0</v>
      </c>
      <c r="BW30" s="850">
        <v>0</v>
      </c>
      <c r="BX30" s="812">
        <v>0</v>
      </c>
      <c r="BY30" s="812">
        <v>0</v>
      </c>
      <c r="BZ30" s="812">
        <v>0</v>
      </c>
      <c r="CA30" s="812">
        <v>0</v>
      </c>
      <c r="CB30" s="812">
        <v>0</v>
      </c>
      <c r="CC30" s="812">
        <v>0</v>
      </c>
      <c r="CD30" s="812">
        <v>0</v>
      </c>
    </row>
    <row r="31" spans="1:82" ht="31.5">
      <c r="A31" s="496" t="s">
        <v>45</v>
      </c>
      <c r="B31" s="495" t="s">
        <v>46</v>
      </c>
      <c r="C31" s="481" t="s">
        <v>25</v>
      </c>
      <c r="D31" s="486" t="s">
        <v>176</v>
      </c>
      <c r="E31" s="503">
        <f>E32</f>
        <v>0</v>
      </c>
      <c r="F31" s="491">
        <f t="shared" ref="F31:BN31" si="16">F32</f>
        <v>0</v>
      </c>
      <c r="G31" s="491">
        <f t="shared" si="16"/>
        <v>0</v>
      </c>
      <c r="H31" s="491">
        <f t="shared" si="16"/>
        <v>0</v>
      </c>
      <c r="I31" s="491">
        <f t="shared" si="16"/>
        <v>0</v>
      </c>
      <c r="J31" s="491">
        <f t="shared" si="16"/>
        <v>0</v>
      </c>
      <c r="K31" s="667">
        <f t="shared" si="16"/>
        <v>3</v>
      </c>
      <c r="L31" s="487">
        <f t="shared" si="16"/>
        <v>0</v>
      </c>
      <c r="M31" s="481">
        <f t="shared" si="16"/>
        <v>0</v>
      </c>
      <c r="N31" s="481">
        <f t="shared" si="16"/>
        <v>0</v>
      </c>
      <c r="O31" s="481">
        <f t="shared" si="16"/>
        <v>0</v>
      </c>
      <c r="P31" s="481">
        <f t="shared" si="16"/>
        <v>0</v>
      </c>
      <c r="Q31" s="481">
        <f t="shared" si="16"/>
        <v>0</v>
      </c>
      <c r="R31" s="481">
        <f t="shared" si="16"/>
        <v>0</v>
      </c>
      <c r="S31" s="481">
        <f t="shared" si="16"/>
        <v>0</v>
      </c>
      <c r="T31" s="481">
        <f t="shared" si="16"/>
        <v>0</v>
      </c>
      <c r="U31" s="481">
        <f t="shared" si="16"/>
        <v>0</v>
      </c>
      <c r="V31" s="481">
        <f t="shared" si="16"/>
        <v>0</v>
      </c>
      <c r="W31" s="481">
        <f t="shared" si="16"/>
        <v>0</v>
      </c>
      <c r="X31" s="481">
        <f t="shared" si="16"/>
        <v>0</v>
      </c>
      <c r="Y31" s="486">
        <f t="shared" si="16"/>
        <v>0</v>
      </c>
      <c r="Z31" s="481">
        <f t="shared" si="16"/>
        <v>0</v>
      </c>
      <c r="AA31" s="481">
        <f t="shared" si="16"/>
        <v>0</v>
      </c>
      <c r="AB31" s="481">
        <f t="shared" si="16"/>
        <v>0</v>
      </c>
      <c r="AC31" s="481">
        <f t="shared" si="16"/>
        <v>0</v>
      </c>
      <c r="AD31" s="481">
        <f t="shared" si="16"/>
        <v>0</v>
      </c>
      <c r="AE31" s="481">
        <f t="shared" si="16"/>
        <v>0</v>
      </c>
      <c r="AF31" s="571">
        <f t="shared" si="16"/>
        <v>3</v>
      </c>
      <c r="AG31" s="665">
        <f t="shared" si="16"/>
        <v>0</v>
      </c>
      <c r="AH31" s="569">
        <f t="shared" si="16"/>
        <v>0</v>
      </c>
      <c r="AI31" s="569">
        <f t="shared" si="16"/>
        <v>0</v>
      </c>
      <c r="AJ31" s="569">
        <f t="shared" si="16"/>
        <v>0</v>
      </c>
      <c r="AK31" s="569">
        <f t="shared" si="16"/>
        <v>0</v>
      </c>
      <c r="AL31" s="569">
        <f t="shared" si="16"/>
        <v>0</v>
      </c>
      <c r="AM31" s="666">
        <f t="shared" si="16"/>
        <v>0</v>
      </c>
      <c r="AN31" s="492">
        <v>0</v>
      </c>
      <c r="AO31" s="491">
        <v>0</v>
      </c>
      <c r="AP31" s="491">
        <v>0</v>
      </c>
      <c r="AQ31" s="491">
        <v>0</v>
      </c>
      <c r="AR31" s="491">
        <v>0</v>
      </c>
      <c r="AS31" s="491">
        <v>0</v>
      </c>
      <c r="AT31" s="491">
        <v>0</v>
      </c>
      <c r="AU31" s="487">
        <f t="shared" si="16"/>
        <v>0</v>
      </c>
      <c r="AV31" s="481">
        <f t="shared" si="16"/>
        <v>0</v>
      </c>
      <c r="AW31" s="481">
        <f t="shared" si="16"/>
        <v>0</v>
      </c>
      <c r="AX31" s="481">
        <f t="shared" si="16"/>
        <v>0</v>
      </c>
      <c r="AY31" s="481">
        <f t="shared" si="16"/>
        <v>0</v>
      </c>
      <c r="AZ31" s="481">
        <f t="shared" si="16"/>
        <v>0</v>
      </c>
      <c r="BA31" s="481">
        <f t="shared" si="16"/>
        <v>0</v>
      </c>
      <c r="BB31" s="481">
        <f t="shared" si="16"/>
        <v>0</v>
      </c>
      <c r="BC31" s="481">
        <f t="shared" si="16"/>
        <v>0</v>
      </c>
      <c r="BD31" s="481">
        <f t="shared" si="16"/>
        <v>0</v>
      </c>
      <c r="BE31" s="481">
        <f t="shared" si="16"/>
        <v>0</v>
      </c>
      <c r="BF31" s="481">
        <f t="shared" si="16"/>
        <v>0</v>
      </c>
      <c r="BG31" s="481">
        <f t="shared" si="16"/>
        <v>0</v>
      </c>
      <c r="BH31" s="486">
        <f t="shared" si="16"/>
        <v>0</v>
      </c>
      <c r="BI31" s="481">
        <f t="shared" si="16"/>
        <v>0</v>
      </c>
      <c r="BJ31" s="481">
        <f t="shared" si="16"/>
        <v>0</v>
      </c>
      <c r="BK31" s="481">
        <f t="shared" si="16"/>
        <v>0</v>
      </c>
      <c r="BL31" s="481">
        <f t="shared" si="16"/>
        <v>0</v>
      </c>
      <c r="BM31" s="481">
        <f t="shared" si="16"/>
        <v>0</v>
      </c>
      <c r="BN31" s="481">
        <f t="shared" si="16"/>
        <v>0</v>
      </c>
      <c r="BO31" s="491">
        <v>0</v>
      </c>
      <c r="BP31" s="491">
        <v>0</v>
      </c>
      <c r="BQ31" s="491">
        <v>0</v>
      </c>
      <c r="BR31" s="491">
        <v>0</v>
      </c>
      <c r="BS31" s="491">
        <v>0</v>
      </c>
      <c r="BT31" s="491">
        <v>0</v>
      </c>
      <c r="BU31" s="491">
        <v>0</v>
      </c>
      <c r="BV31" s="491">
        <v>0</v>
      </c>
      <c r="BW31" s="487">
        <v>0</v>
      </c>
      <c r="BX31" s="481">
        <v>0</v>
      </c>
      <c r="BY31" s="481">
        <v>0</v>
      </c>
      <c r="BZ31" s="481">
        <v>0</v>
      </c>
      <c r="CA31" s="481">
        <v>0</v>
      </c>
      <c r="CB31" s="481">
        <v>0</v>
      </c>
      <c r="CC31" s="481">
        <v>0</v>
      </c>
      <c r="CD31" s="481">
        <v>0</v>
      </c>
    </row>
    <row r="32" spans="1:82" s="799" customFormat="1" ht="24.75">
      <c r="A32" s="838" t="s">
        <v>47</v>
      </c>
      <c r="B32" s="859" t="s">
        <v>48</v>
      </c>
      <c r="C32" s="840" t="s">
        <v>49</v>
      </c>
      <c r="D32" s="803" t="s">
        <v>176</v>
      </c>
      <c r="E32" s="788">
        <v>0</v>
      </c>
      <c r="F32" s="789">
        <f>E32*0.6</f>
        <v>0</v>
      </c>
      <c r="G32" s="790">
        <v>0</v>
      </c>
      <c r="H32" s="790">
        <v>0</v>
      </c>
      <c r="I32" s="790">
        <v>0</v>
      </c>
      <c r="J32" s="789">
        <f>E32*0.8</f>
        <v>0</v>
      </c>
      <c r="K32" s="791">
        <v>3</v>
      </c>
      <c r="L32" s="860">
        <v>0</v>
      </c>
      <c r="M32" s="790">
        <v>0</v>
      </c>
      <c r="N32" s="790">
        <v>0</v>
      </c>
      <c r="O32" s="790">
        <v>0</v>
      </c>
      <c r="P32" s="790">
        <v>0</v>
      </c>
      <c r="Q32" s="790">
        <v>0</v>
      </c>
      <c r="R32" s="790">
        <v>0</v>
      </c>
      <c r="S32" s="790">
        <v>0</v>
      </c>
      <c r="T32" s="790">
        <v>0</v>
      </c>
      <c r="U32" s="790">
        <v>0</v>
      </c>
      <c r="V32" s="790">
        <v>0</v>
      </c>
      <c r="W32" s="790">
        <v>0</v>
      </c>
      <c r="X32" s="790">
        <v>0</v>
      </c>
      <c r="Y32" s="861">
        <v>0</v>
      </c>
      <c r="Z32" s="790">
        <v>0</v>
      </c>
      <c r="AA32" s="790">
        <v>0</v>
      </c>
      <c r="AB32" s="790">
        <v>0</v>
      </c>
      <c r="AC32" s="790">
        <v>0</v>
      </c>
      <c r="AD32" s="790">
        <v>0</v>
      </c>
      <c r="AE32" s="790">
        <v>0</v>
      </c>
      <c r="AF32" s="861">
        <v>3</v>
      </c>
      <c r="AG32" s="788">
        <v>0</v>
      </c>
      <c r="AH32" s="789">
        <f>AG32*0.6</f>
        <v>0</v>
      </c>
      <c r="AI32" s="790">
        <v>0</v>
      </c>
      <c r="AJ32" s="790">
        <v>0</v>
      </c>
      <c r="AK32" s="790">
        <v>0</v>
      </c>
      <c r="AL32" s="789">
        <f>AG32*0.8</f>
        <v>0</v>
      </c>
      <c r="AM32" s="791">
        <v>0</v>
      </c>
      <c r="AN32" s="797">
        <v>0</v>
      </c>
      <c r="AO32" s="789">
        <v>0</v>
      </c>
      <c r="AP32" s="789">
        <v>0</v>
      </c>
      <c r="AQ32" s="789">
        <v>0</v>
      </c>
      <c r="AR32" s="789">
        <v>0</v>
      </c>
      <c r="AS32" s="789">
        <v>0</v>
      </c>
      <c r="AT32" s="789">
        <v>0</v>
      </c>
      <c r="AU32" s="860">
        <v>0</v>
      </c>
      <c r="AV32" s="790">
        <v>0</v>
      </c>
      <c r="AW32" s="790">
        <v>0</v>
      </c>
      <c r="AX32" s="790">
        <v>0</v>
      </c>
      <c r="AY32" s="790">
        <v>0</v>
      </c>
      <c r="AZ32" s="790">
        <v>0</v>
      </c>
      <c r="BA32" s="790">
        <v>0</v>
      </c>
      <c r="BB32" s="790">
        <v>0</v>
      </c>
      <c r="BC32" s="790">
        <v>0</v>
      </c>
      <c r="BD32" s="790">
        <v>0</v>
      </c>
      <c r="BE32" s="790">
        <v>0</v>
      </c>
      <c r="BF32" s="790">
        <v>0</v>
      </c>
      <c r="BG32" s="790">
        <v>0</v>
      </c>
      <c r="BH32" s="861">
        <v>0</v>
      </c>
      <c r="BI32" s="788">
        <v>0</v>
      </c>
      <c r="BJ32" s="789">
        <f>BI32*0.6</f>
        <v>0</v>
      </c>
      <c r="BK32" s="790">
        <v>0</v>
      </c>
      <c r="BL32" s="790">
        <v>0</v>
      </c>
      <c r="BM32" s="790">
        <v>0</v>
      </c>
      <c r="BN32" s="789">
        <f>BI32*0.8</f>
        <v>0</v>
      </c>
      <c r="BO32" s="789">
        <v>0</v>
      </c>
      <c r="BP32" s="789">
        <v>0</v>
      </c>
      <c r="BQ32" s="789">
        <v>0</v>
      </c>
      <c r="BR32" s="789">
        <v>0</v>
      </c>
      <c r="BS32" s="789">
        <v>0</v>
      </c>
      <c r="BT32" s="789">
        <v>0</v>
      </c>
      <c r="BU32" s="789">
        <v>0</v>
      </c>
      <c r="BV32" s="789">
        <v>0</v>
      </c>
      <c r="BW32" s="860">
        <v>0</v>
      </c>
      <c r="BX32" s="790">
        <v>0</v>
      </c>
      <c r="BY32" s="790">
        <v>0</v>
      </c>
      <c r="BZ32" s="790">
        <v>0</v>
      </c>
      <c r="CA32" s="790">
        <v>0</v>
      </c>
      <c r="CB32" s="790">
        <v>0</v>
      </c>
      <c r="CC32" s="790">
        <v>0</v>
      </c>
      <c r="CD32" s="790">
        <v>0</v>
      </c>
    </row>
    <row r="33" spans="1:82" ht="47.25">
      <c r="A33" s="494" t="s">
        <v>50</v>
      </c>
      <c r="B33" s="495" t="s">
        <v>51</v>
      </c>
      <c r="C33" s="481" t="s">
        <v>25</v>
      </c>
      <c r="D33" s="504" t="s">
        <v>176</v>
      </c>
      <c r="E33" s="503">
        <f>E34</f>
        <v>0</v>
      </c>
      <c r="F33" s="491">
        <f t="shared" ref="F33:BN33" si="17">F34</f>
        <v>0</v>
      </c>
      <c r="G33" s="491">
        <f t="shared" si="17"/>
        <v>0</v>
      </c>
      <c r="H33" s="491">
        <f t="shared" si="17"/>
        <v>0</v>
      </c>
      <c r="I33" s="491">
        <f t="shared" si="17"/>
        <v>0</v>
      </c>
      <c r="J33" s="491">
        <f t="shared" si="17"/>
        <v>0</v>
      </c>
      <c r="K33" s="667">
        <f t="shared" si="17"/>
        <v>0</v>
      </c>
      <c r="L33" s="487">
        <f t="shared" si="17"/>
        <v>0</v>
      </c>
      <c r="M33" s="481">
        <f t="shared" si="17"/>
        <v>0</v>
      </c>
      <c r="N33" s="481">
        <f t="shared" si="17"/>
        <v>0</v>
      </c>
      <c r="O33" s="481">
        <f t="shared" si="17"/>
        <v>0</v>
      </c>
      <c r="P33" s="481">
        <f t="shared" si="17"/>
        <v>0</v>
      </c>
      <c r="Q33" s="481">
        <f t="shared" si="17"/>
        <v>0</v>
      </c>
      <c r="R33" s="481">
        <f t="shared" si="17"/>
        <v>0</v>
      </c>
      <c r="S33" s="481">
        <f t="shared" si="17"/>
        <v>0</v>
      </c>
      <c r="T33" s="481">
        <f t="shared" si="17"/>
        <v>0</v>
      </c>
      <c r="U33" s="481">
        <f t="shared" si="17"/>
        <v>0</v>
      </c>
      <c r="V33" s="481">
        <f t="shared" si="17"/>
        <v>0</v>
      </c>
      <c r="W33" s="481">
        <f t="shared" si="17"/>
        <v>0</v>
      </c>
      <c r="X33" s="481">
        <f t="shared" si="17"/>
        <v>0</v>
      </c>
      <c r="Y33" s="486">
        <f t="shared" si="17"/>
        <v>0</v>
      </c>
      <c r="Z33" s="481">
        <f t="shared" si="17"/>
        <v>0</v>
      </c>
      <c r="AA33" s="481">
        <f t="shared" si="17"/>
        <v>0</v>
      </c>
      <c r="AB33" s="481">
        <f t="shared" si="17"/>
        <v>0</v>
      </c>
      <c r="AC33" s="481">
        <f t="shared" si="17"/>
        <v>0</v>
      </c>
      <c r="AD33" s="481">
        <f t="shared" si="17"/>
        <v>0</v>
      </c>
      <c r="AE33" s="481">
        <f t="shared" si="17"/>
        <v>0</v>
      </c>
      <c r="AF33" s="571">
        <f t="shared" si="17"/>
        <v>0</v>
      </c>
      <c r="AG33" s="665">
        <f t="shared" si="17"/>
        <v>0</v>
      </c>
      <c r="AH33" s="569">
        <f t="shared" si="17"/>
        <v>0</v>
      </c>
      <c r="AI33" s="569">
        <f t="shared" si="17"/>
        <v>0</v>
      </c>
      <c r="AJ33" s="569">
        <f t="shared" si="17"/>
        <v>0</v>
      </c>
      <c r="AK33" s="569">
        <f t="shared" si="17"/>
        <v>0</v>
      </c>
      <c r="AL33" s="569">
        <f t="shared" si="17"/>
        <v>0</v>
      </c>
      <c r="AM33" s="666">
        <f t="shared" si="17"/>
        <v>0</v>
      </c>
      <c r="AN33" s="492">
        <v>0</v>
      </c>
      <c r="AO33" s="491">
        <v>0</v>
      </c>
      <c r="AP33" s="491">
        <v>0</v>
      </c>
      <c r="AQ33" s="491">
        <v>0</v>
      </c>
      <c r="AR33" s="491">
        <v>0</v>
      </c>
      <c r="AS33" s="491">
        <v>0</v>
      </c>
      <c r="AT33" s="491">
        <v>0</v>
      </c>
      <c r="AU33" s="487">
        <f t="shared" si="17"/>
        <v>0</v>
      </c>
      <c r="AV33" s="481">
        <f t="shared" si="17"/>
        <v>0</v>
      </c>
      <c r="AW33" s="481">
        <f t="shared" si="17"/>
        <v>0</v>
      </c>
      <c r="AX33" s="481">
        <f t="shared" si="17"/>
        <v>0</v>
      </c>
      <c r="AY33" s="481">
        <f t="shared" si="17"/>
        <v>0</v>
      </c>
      <c r="AZ33" s="481">
        <f t="shared" si="17"/>
        <v>0</v>
      </c>
      <c r="BA33" s="481">
        <f t="shared" si="17"/>
        <v>0</v>
      </c>
      <c r="BB33" s="481">
        <f t="shared" si="17"/>
        <v>0</v>
      </c>
      <c r="BC33" s="481">
        <f t="shared" si="17"/>
        <v>0</v>
      </c>
      <c r="BD33" s="481">
        <f t="shared" si="17"/>
        <v>0</v>
      </c>
      <c r="BE33" s="481">
        <f t="shared" si="17"/>
        <v>0</v>
      </c>
      <c r="BF33" s="481">
        <f t="shared" si="17"/>
        <v>0</v>
      </c>
      <c r="BG33" s="481">
        <f t="shared" si="17"/>
        <v>0</v>
      </c>
      <c r="BH33" s="486">
        <f t="shared" si="17"/>
        <v>0</v>
      </c>
      <c r="BI33" s="481">
        <f t="shared" si="17"/>
        <v>0</v>
      </c>
      <c r="BJ33" s="481">
        <f t="shared" si="17"/>
        <v>0</v>
      </c>
      <c r="BK33" s="481">
        <f t="shared" si="17"/>
        <v>0</v>
      </c>
      <c r="BL33" s="481">
        <f t="shared" si="17"/>
        <v>0</v>
      </c>
      <c r="BM33" s="481">
        <f t="shared" si="17"/>
        <v>0</v>
      </c>
      <c r="BN33" s="481">
        <f t="shared" si="17"/>
        <v>0</v>
      </c>
      <c r="BO33" s="491">
        <v>0</v>
      </c>
      <c r="BP33" s="491">
        <v>0</v>
      </c>
      <c r="BQ33" s="491">
        <v>0</v>
      </c>
      <c r="BR33" s="491">
        <v>0</v>
      </c>
      <c r="BS33" s="491">
        <v>0</v>
      </c>
      <c r="BT33" s="491">
        <v>0</v>
      </c>
      <c r="BU33" s="491">
        <v>0</v>
      </c>
      <c r="BV33" s="491">
        <v>0</v>
      </c>
      <c r="BW33" s="487">
        <v>0</v>
      </c>
      <c r="BX33" s="481">
        <v>0</v>
      </c>
      <c r="BY33" s="481">
        <v>0</v>
      </c>
      <c r="BZ33" s="481">
        <v>0</v>
      </c>
      <c r="CA33" s="481">
        <v>0</v>
      </c>
      <c r="CB33" s="481">
        <v>0</v>
      </c>
      <c r="CC33" s="481">
        <v>0</v>
      </c>
      <c r="CD33" s="481">
        <v>0</v>
      </c>
    </row>
    <row r="34" spans="1:82" s="819" customFormat="1">
      <c r="A34" s="845" t="s">
        <v>52</v>
      </c>
      <c r="B34" s="863" t="s">
        <v>53</v>
      </c>
      <c r="C34" s="847" t="s">
        <v>54</v>
      </c>
      <c r="D34" s="809" t="s">
        <v>176</v>
      </c>
      <c r="E34" s="810">
        <v>0</v>
      </c>
      <c r="F34" s="811">
        <f>E34*0.6</f>
        <v>0</v>
      </c>
      <c r="G34" s="812">
        <v>0</v>
      </c>
      <c r="H34" s="812">
        <v>0</v>
      </c>
      <c r="I34" s="812">
        <v>0</v>
      </c>
      <c r="J34" s="811">
        <f>G34*0.8</f>
        <v>0</v>
      </c>
      <c r="K34" s="813">
        <v>0</v>
      </c>
      <c r="L34" s="850">
        <v>0</v>
      </c>
      <c r="M34" s="812">
        <v>0</v>
      </c>
      <c r="N34" s="812">
        <v>0</v>
      </c>
      <c r="O34" s="812">
        <v>0</v>
      </c>
      <c r="P34" s="812">
        <v>0</v>
      </c>
      <c r="Q34" s="812">
        <v>0</v>
      </c>
      <c r="R34" s="812">
        <v>0</v>
      </c>
      <c r="S34" s="812">
        <v>0</v>
      </c>
      <c r="T34" s="812">
        <v>0</v>
      </c>
      <c r="U34" s="812">
        <v>0</v>
      </c>
      <c r="V34" s="812">
        <v>0</v>
      </c>
      <c r="W34" s="812">
        <v>0</v>
      </c>
      <c r="X34" s="812">
        <v>0</v>
      </c>
      <c r="Y34" s="849">
        <v>0</v>
      </c>
      <c r="Z34" s="812">
        <v>0</v>
      </c>
      <c r="AA34" s="812">
        <v>0</v>
      </c>
      <c r="AB34" s="812">
        <v>0</v>
      </c>
      <c r="AC34" s="812">
        <v>0</v>
      </c>
      <c r="AD34" s="812">
        <v>0</v>
      </c>
      <c r="AE34" s="812">
        <v>0</v>
      </c>
      <c r="AF34" s="849">
        <v>0</v>
      </c>
      <c r="AG34" s="810">
        <v>0</v>
      </c>
      <c r="AH34" s="811">
        <f>AG34*0.6</f>
        <v>0</v>
      </c>
      <c r="AI34" s="812">
        <v>0</v>
      </c>
      <c r="AJ34" s="812">
        <v>0</v>
      </c>
      <c r="AK34" s="812">
        <v>0</v>
      </c>
      <c r="AL34" s="811">
        <f>AI34*0.8</f>
        <v>0</v>
      </c>
      <c r="AM34" s="813">
        <v>0</v>
      </c>
      <c r="AN34" s="817">
        <v>0</v>
      </c>
      <c r="AO34" s="811">
        <v>0</v>
      </c>
      <c r="AP34" s="811">
        <v>0</v>
      </c>
      <c r="AQ34" s="811">
        <v>0</v>
      </c>
      <c r="AR34" s="811">
        <v>0</v>
      </c>
      <c r="AS34" s="811">
        <v>0</v>
      </c>
      <c r="AT34" s="811">
        <v>0</v>
      </c>
      <c r="AU34" s="850">
        <v>0</v>
      </c>
      <c r="AV34" s="812">
        <v>0</v>
      </c>
      <c r="AW34" s="812">
        <v>0</v>
      </c>
      <c r="AX34" s="812">
        <v>0</v>
      </c>
      <c r="AY34" s="812">
        <v>0</v>
      </c>
      <c r="AZ34" s="812">
        <v>0</v>
      </c>
      <c r="BA34" s="812">
        <v>0</v>
      </c>
      <c r="BB34" s="812">
        <v>0</v>
      </c>
      <c r="BC34" s="812">
        <v>0</v>
      </c>
      <c r="BD34" s="812">
        <v>0</v>
      </c>
      <c r="BE34" s="812">
        <v>0</v>
      </c>
      <c r="BF34" s="812">
        <v>0</v>
      </c>
      <c r="BG34" s="812">
        <v>0</v>
      </c>
      <c r="BH34" s="849">
        <v>0</v>
      </c>
      <c r="BI34" s="812">
        <v>0</v>
      </c>
      <c r="BJ34" s="812">
        <v>0</v>
      </c>
      <c r="BK34" s="812">
        <v>0</v>
      </c>
      <c r="BL34" s="812">
        <v>0</v>
      </c>
      <c r="BM34" s="812">
        <v>0</v>
      </c>
      <c r="BN34" s="812">
        <v>0</v>
      </c>
      <c r="BO34" s="811">
        <v>0</v>
      </c>
      <c r="BP34" s="811">
        <v>0</v>
      </c>
      <c r="BQ34" s="811">
        <v>0</v>
      </c>
      <c r="BR34" s="811">
        <v>0</v>
      </c>
      <c r="BS34" s="811">
        <v>0</v>
      </c>
      <c r="BT34" s="811">
        <v>0</v>
      </c>
      <c r="BU34" s="811">
        <v>0</v>
      </c>
      <c r="BV34" s="811">
        <v>0</v>
      </c>
      <c r="BW34" s="850">
        <v>0</v>
      </c>
      <c r="BX34" s="812">
        <v>0</v>
      </c>
      <c r="BY34" s="812">
        <v>0</v>
      </c>
      <c r="BZ34" s="812">
        <v>0</v>
      </c>
      <c r="CA34" s="812">
        <v>0</v>
      </c>
      <c r="CB34" s="812">
        <v>0</v>
      </c>
      <c r="CC34" s="812">
        <v>0</v>
      </c>
      <c r="CD34" s="812">
        <v>0</v>
      </c>
    </row>
    <row r="35" spans="1:82" ht="31.5">
      <c r="A35" s="496" t="s">
        <v>62</v>
      </c>
      <c r="B35" s="495" t="s">
        <v>63</v>
      </c>
      <c r="C35" s="490" t="s">
        <v>25</v>
      </c>
      <c r="D35" s="486" t="s">
        <v>176</v>
      </c>
      <c r="E35" s="503">
        <f>SUM(E36:E46)</f>
        <v>1.3</v>
      </c>
      <c r="F35" s="491">
        <f t="shared" ref="F35:K35" si="18">SUM(F36:F46)</f>
        <v>0.78</v>
      </c>
      <c r="G35" s="491">
        <f t="shared" si="18"/>
        <v>1</v>
      </c>
      <c r="H35" s="491">
        <f t="shared" si="18"/>
        <v>0</v>
      </c>
      <c r="I35" s="491">
        <f t="shared" si="18"/>
        <v>5.9</v>
      </c>
      <c r="J35" s="491">
        <f t="shared" si="18"/>
        <v>1.04</v>
      </c>
      <c r="K35" s="667">
        <f t="shared" si="18"/>
        <v>0</v>
      </c>
      <c r="L35" s="487">
        <f t="shared" ref="L35:BN35" si="19">L36+L37+L38+L39+L40+L41+L42+L43+L44+L45+L46</f>
        <v>0</v>
      </c>
      <c r="M35" s="481">
        <f t="shared" si="19"/>
        <v>0</v>
      </c>
      <c r="N35" s="481">
        <f t="shared" si="19"/>
        <v>0</v>
      </c>
      <c r="O35" s="481">
        <f t="shared" si="19"/>
        <v>0</v>
      </c>
      <c r="P35" s="481">
        <f t="shared" si="19"/>
        <v>0</v>
      </c>
      <c r="Q35" s="481">
        <f t="shared" si="19"/>
        <v>0</v>
      </c>
      <c r="R35" s="481">
        <f t="shared" si="19"/>
        <v>0</v>
      </c>
      <c r="S35" s="481">
        <f t="shared" si="19"/>
        <v>0</v>
      </c>
      <c r="T35" s="481">
        <f t="shared" si="19"/>
        <v>0</v>
      </c>
      <c r="U35" s="481">
        <f t="shared" si="19"/>
        <v>0</v>
      </c>
      <c r="V35" s="481">
        <f t="shared" si="19"/>
        <v>0</v>
      </c>
      <c r="W35" s="481">
        <f t="shared" si="19"/>
        <v>0</v>
      </c>
      <c r="X35" s="481">
        <f t="shared" si="19"/>
        <v>0</v>
      </c>
      <c r="Y35" s="486">
        <f t="shared" si="19"/>
        <v>0</v>
      </c>
      <c r="Z35" s="481">
        <f t="shared" si="19"/>
        <v>0</v>
      </c>
      <c r="AA35" s="481">
        <f t="shared" si="19"/>
        <v>0</v>
      </c>
      <c r="AB35" s="481">
        <f t="shared" si="19"/>
        <v>0</v>
      </c>
      <c r="AC35" s="481">
        <f t="shared" si="19"/>
        <v>0</v>
      </c>
      <c r="AD35" s="481">
        <f t="shared" si="19"/>
        <v>0</v>
      </c>
      <c r="AE35" s="481">
        <f t="shared" si="19"/>
        <v>0</v>
      </c>
      <c r="AF35" s="571">
        <f t="shared" si="19"/>
        <v>0</v>
      </c>
      <c r="AG35" s="665">
        <f t="shared" si="19"/>
        <v>1.3</v>
      </c>
      <c r="AH35" s="569">
        <f t="shared" si="19"/>
        <v>0.78</v>
      </c>
      <c r="AI35" s="569">
        <f t="shared" si="19"/>
        <v>1</v>
      </c>
      <c r="AJ35" s="569">
        <f t="shared" si="19"/>
        <v>0</v>
      </c>
      <c r="AK35" s="569">
        <f t="shared" si="19"/>
        <v>5.9</v>
      </c>
      <c r="AL35" s="569">
        <f t="shared" si="19"/>
        <v>1.04</v>
      </c>
      <c r="AM35" s="666">
        <f t="shared" si="19"/>
        <v>0</v>
      </c>
      <c r="AN35" s="492">
        <v>0</v>
      </c>
      <c r="AO35" s="491">
        <v>0</v>
      </c>
      <c r="AP35" s="491">
        <v>0</v>
      </c>
      <c r="AQ35" s="491">
        <v>0</v>
      </c>
      <c r="AR35" s="491">
        <v>0</v>
      </c>
      <c r="AS35" s="491">
        <v>0</v>
      </c>
      <c r="AT35" s="491">
        <v>0</v>
      </c>
      <c r="AU35" s="487">
        <f t="shared" si="19"/>
        <v>0</v>
      </c>
      <c r="AV35" s="481">
        <f t="shared" si="19"/>
        <v>0</v>
      </c>
      <c r="AW35" s="481">
        <f t="shared" si="19"/>
        <v>0</v>
      </c>
      <c r="AX35" s="481">
        <f t="shared" si="19"/>
        <v>0</v>
      </c>
      <c r="AY35" s="481">
        <f t="shared" si="19"/>
        <v>0</v>
      </c>
      <c r="AZ35" s="481">
        <f t="shared" si="19"/>
        <v>0</v>
      </c>
      <c r="BA35" s="481">
        <f t="shared" si="19"/>
        <v>0</v>
      </c>
      <c r="BB35" s="481">
        <f t="shared" si="19"/>
        <v>0</v>
      </c>
      <c r="BC35" s="481">
        <f t="shared" si="19"/>
        <v>0</v>
      </c>
      <c r="BD35" s="481">
        <f t="shared" si="19"/>
        <v>0</v>
      </c>
      <c r="BE35" s="481">
        <f t="shared" si="19"/>
        <v>0</v>
      </c>
      <c r="BF35" s="481">
        <f t="shared" si="19"/>
        <v>0</v>
      </c>
      <c r="BG35" s="481">
        <f t="shared" si="19"/>
        <v>0</v>
      </c>
      <c r="BH35" s="486">
        <f t="shared" si="19"/>
        <v>0</v>
      </c>
      <c r="BI35" s="481">
        <f t="shared" si="19"/>
        <v>0</v>
      </c>
      <c r="BJ35" s="481">
        <f t="shared" si="19"/>
        <v>0</v>
      </c>
      <c r="BK35" s="481">
        <f t="shared" si="19"/>
        <v>0</v>
      </c>
      <c r="BL35" s="481">
        <f t="shared" si="19"/>
        <v>0</v>
      </c>
      <c r="BM35" s="481">
        <f t="shared" si="19"/>
        <v>0</v>
      </c>
      <c r="BN35" s="481">
        <f t="shared" si="19"/>
        <v>0</v>
      </c>
      <c r="BO35" s="491">
        <v>0</v>
      </c>
      <c r="BP35" s="491">
        <v>0</v>
      </c>
      <c r="BQ35" s="491">
        <v>0</v>
      </c>
      <c r="BR35" s="491">
        <v>0</v>
      </c>
      <c r="BS35" s="491">
        <v>0</v>
      </c>
      <c r="BT35" s="491">
        <v>0</v>
      </c>
      <c r="BU35" s="491">
        <v>0</v>
      </c>
      <c r="BV35" s="491">
        <v>0</v>
      </c>
      <c r="BW35" s="487">
        <v>0</v>
      </c>
      <c r="BX35" s="481">
        <v>0</v>
      </c>
      <c r="BY35" s="481">
        <v>0</v>
      </c>
      <c r="BZ35" s="481">
        <v>0</v>
      </c>
      <c r="CA35" s="481">
        <v>0</v>
      </c>
      <c r="CB35" s="481">
        <v>0</v>
      </c>
      <c r="CC35" s="481">
        <v>0</v>
      </c>
      <c r="CD35" s="481">
        <v>0</v>
      </c>
    </row>
    <row r="36" spans="1:82" s="819" customFormat="1" ht="36.75">
      <c r="A36" s="845" t="s">
        <v>64</v>
      </c>
      <c r="B36" s="848" t="s">
        <v>65</v>
      </c>
      <c r="C36" s="847" t="s">
        <v>66</v>
      </c>
      <c r="D36" s="809" t="s">
        <v>176</v>
      </c>
      <c r="E36" s="810">
        <v>0</v>
      </c>
      <c r="F36" s="811">
        <f t="shared" ref="F36:F46" si="20">E36*0.6</f>
        <v>0</v>
      </c>
      <c r="G36" s="812">
        <v>0</v>
      </c>
      <c r="H36" s="812">
        <v>0</v>
      </c>
      <c r="I36" s="812">
        <v>0</v>
      </c>
      <c r="J36" s="811">
        <f t="shared" ref="J36:J46" si="21">E36*0.8</f>
        <v>0</v>
      </c>
      <c r="K36" s="813">
        <v>0</v>
      </c>
      <c r="L36" s="814">
        <f>G36*0.8</f>
        <v>0</v>
      </c>
      <c r="M36" s="812">
        <v>0</v>
      </c>
      <c r="N36" s="812">
        <v>0</v>
      </c>
      <c r="O36" s="812">
        <v>0</v>
      </c>
      <c r="P36" s="812">
        <v>0</v>
      </c>
      <c r="Q36" s="812">
        <v>0</v>
      </c>
      <c r="R36" s="812">
        <v>0</v>
      </c>
      <c r="S36" s="812">
        <v>0</v>
      </c>
      <c r="T36" s="812">
        <v>0</v>
      </c>
      <c r="U36" s="812">
        <v>0</v>
      </c>
      <c r="V36" s="812">
        <v>0</v>
      </c>
      <c r="W36" s="812">
        <v>0</v>
      </c>
      <c r="X36" s="812">
        <v>0</v>
      </c>
      <c r="Y36" s="849">
        <v>0</v>
      </c>
      <c r="Z36" s="812">
        <v>0</v>
      </c>
      <c r="AA36" s="812">
        <v>0</v>
      </c>
      <c r="AB36" s="812">
        <v>0</v>
      </c>
      <c r="AC36" s="812">
        <v>0</v>
      </c>
      <c r="AD36" s="812">
        <v>0</v>
      </c>
      <c r="AE36" s="812">
        <v>0</v>
      </c>
      <c r="AF36" s="849">
        <v>0</v>
      </c>
      <c r="AG36" s="810">
        <v>0</v>
      </c>
      <c r="AH36" s="811">
        <f t="shared" ref="AH36:AH37" si="22">AG36*0.6</f>
        <v>0</v>
      </c>
      <c r="AI36" s="812">
        <v>0</v>
      </c>
      <c r="AJ36" s="812">
        <v>0</v>
      </c>
      <c r="AK36" s="812">
        <v>0</v>
      </c>
      <c r="AL36" s="811">
        <f t="shared" ref="AL36:AL37" si="23">AG36*0.8</f>
        <v>0</v>
      </c>
      <c r="AM36" s="813">
        <v>0</v>
      </c>
      <c r="AN36" s="817">
        <v>0</v>
      </c>
      <c r="AO36" s="811">
        <v>0</v>
      </c>
      <c r="AP36" s="811">
        <v>0</v>
      </c>
      <c r="AQ36" s="811">
        <v>0</v>
      </c>
      <c r="AR36" s="811">
        <v>0</v>
      </c>
      <c r="AS36" s="811">
        <v>0</v>
      </c>
      <c r="AT36" s="811">
        <v>0</v>
      </c>
      <c r="AU36" s="814">
        <f>AP36*0.8</f>
        <v>0</v>
      </c>
      <c r="AV36" s="812">
        <v>0</v>
      </c>
      <c r="AW36" s="812">
        <v>0</v>
      </c>
      <c r="AX36" s="812">
        <v>0</v>
      </c>
      <c r="AY36" s="812">
        <v>0</v>
      </c>
      <c r="AZ36" s="812">
        <v>0</v>
      </c>
      <c r="BA36" s="812">
        <v>0</v>
      </c>
      <c r="BB36" s="812">
        <v>0</v>
      </c>
      <c r="BC36" s="812">
        <v>0</v>
      </c>
      <c r="BD36" s="812">
        <v>0</v>
      </c>
      <c r="BE36" s="812">
        <v>0</v>
      </c>
      <c r="BF36" s="812">
        <v>0</v>
      </c>
      <c r="BG36" s="812">
        <v>0</v>
      </c>
      <c r="BH36" s="849">
        <v>0</v>
      </c>
      <c r="BI36" s="812">
        <v>0</v>
      </c>
      <c r="BJ36" s="812">
        <v>0</v>
      </c>
      <c r="BK36" s="812">
        <v>0</v>
      </c>
      <c r="BL36" s="812">
        <v>0</v>
      </c>
      <c r="BM36" s="812">
        <v>0</v>
      </c>
      <c r="BN36" s="812">
        <v>0</v>
      </c>
      <c r="BO36" s="811">
        <v>0</v>
      </c>
      <c r="BP36" s="811">
        <v>0</v>
      </c>
      <c r="BQ36" s="811">
        <v>0</v>
      </c>
      <c r="BR36" s="811">
        <v>0</v>
      </c>
      <c r="BS36" s="811">
        <v>0</v>
      </c>
      <c r="BT36" s="811">
        <v>0</v>
      </c>
      <c r="BU36" s="811">
        <v>0</v>
      </c>
      <c r="BV36" s="811">
        <v>0</v>
      </c>
      <c r="BW36" s="850">
        <v>0</v>
      </c>
      <c r="BX36" s="812">
        <v>0</v>
      </c>
      <c r="BY36" s="812">
        <v>0</v>
      </c>
      <c r="BZ36" s="812">
        <v>0</v>
      </c>
      <c r="CA36" s="812">
        <v>0</v>
      </c>
      <c r="CB36" s="812">
        <v>0</v>
      </c>
      <c r="CC36" s="812">
        <v>0</v>
      </c>
      <c r="CD36" s="812">
        <v>0</v>
      </c>
    </row>
    <row r="37" spans="1:82" s="819" customFormat="1" ht="31.5" customHeight="1" thickBot="1">
      <c r="A37" s="845" t="s">
        <v>67</v>
      </c>
      <c r="B37" s="848" t="s">
        <v>68</v>
      </c>
      <c r="C37" s="847" t="s">
        <v>69</v>
      </c>
      <c r="D37" s="809" t="s">
        <v>176</v>
      </c>
      <c r="E37" s="851">
        <v>0.25</v>
      </c>
      <c r="F37" s="852">
        <f t="shared" si="20"/>
        <v>0.15</v>
      </c>
      <c r="G37" s="853">
        <v>0.4</v>
      </c>
      <c r="H37" s="853">
        <v>0</v>
      </c>
      <c r="I37" s="853">
        <v>0.8</v>
      </c>
      <c r="J37" s="852">
        <f t="shared" si="21"/>
        <v>0.2</v>
      </c>
      <c r="K37" s="854">
        <v>0</v>
      </c>
      <c r="L37" s="814">
        <v>0</v>
      </c>
      <c r="M37" s="812">
        <v>0</v>
      </c>
      <c r="N37" s="812">
        <v>0</v>
      </c>
      <c r="O37" s="812">
        <v>0</v>
      </c>
      <c r="P37" s="812">
        <v>0</v>
      </c>
      <c r="Q37" s="812">
        <v>0</v>
      </c>
      <c r="R37" s="812">
        <v>0</v>
      </c>
      <c r="S37" s="812">
        <v>0</v>
      </c>
      <c r="T37" s="812">
        <v>0</v>
      </c>
      <c r="U37" s="812">
        <v>0</v>
      </c>
      <c r="V37" s="812">
        <v>0</v>
      </c>
      <c r="W37" s="812">
        <v>0</v>
      </c>
      <c r="X37" s="812">
        <v>0</v>
      </c>
      <c r="Y37" s="849">
        <v>0</v>
      </c>
      <c r="Z37" s="812">
        <v>0</v>
      </c>
      <c r="AA37" s="812">
        <v>0</v>
      </c>
      <c r="AB37" s="812">
        <v>0</v>
      </c>
      <c r="AC37" s="812">
        <v>0</v>
      </c>
      <c r="AD37" s="812">
        <v>0</v>
      </c>
      <c r="AE37" s="812">
        <v>0</v>
      </c>
      <c r="AF37" s="849">
        <v>0</v>
      </c>
      <c r="AG37" s="851">
        <v>0.25</v>
      </c>
      <c r="AH37" s="852">
        <f t="shared" si="22"/>
        <v>0.15</v>
      </c>
      <c r="AI37" s="853">
        <v>0.4</v>
      </c>
      <c r="AJ37" s="853">
        <v>0</v>
      </c>
      <c r="AK37" s="853">
        <v>0.8</v>
      </c>
      <c r="AL37" s="852">
        <f t="shared" si="23"/>
        <v>0.2</v>
      </c>
      <c r="AM37" s="854">
        <v>0</v>
      </c>
      <c r="AN37" s="817">
        <v>0</v>
      </c>
      <c r="AO37" s="811">
        <v>0</v>
      </c>
      <c r="AP37" s="811">
        <v>0</v>
      </c>
      <c r="AQ37" s="811">
        <v>0</v>
      </c>
      <c r="AR37" s="811">
        <v>0</v>
      </c>
      <c r="AS37" s="811">
        <v>0</v>
      </c>
      <c r="AT37" s="811">
        <v>0</v>
      </c>
      <c r="AU37" s="814">
        <f>AP37*0.8</f>
        <v>0</v>
      </c>
      <c r="AV37" s="812">
        <v>0</v>
      </c>
      <c r="AW37" s="812">
        <v>0</v>
      </c>
      <c r="AX37" s="812">
        <v>0</v>
      </c>
      <c r="AY37" s="812">
        <v>0</v>
      </c>
      <c r="AZ37" s="812">
        <v>0</v>
      </c>
      <c r="BA37" s="812">
        <v>0</v>
      </c>
      <c r="BB37" s="812">
        <v>0</v>
      </c>
      <c r="BC37" s="812">
        <v>0</v>
      </c>
      <c r="BD37" s="812">
        <v>0</v>
      </c>
      <c r="BE37" s="812">
        <v>0</v>
      </c>
      <c r="BF37" s="812">
        <v>0</v>
      </c>
      <c r="BG37" s="812">
        <v>0</v>
      </c>
      <c r="BH37" s="849">
        <v>0</v>
      </c>
      <c r="BI37" s="812">
        <v>0</v>
      </c>
      <c r="BJ37" s="812">
        <v>0</v>
      </c>
      <c r="BK37" s="812">
        <v>0</v>
      </c>
      <c r="BL37" s="812">
        <v>0</v>
      </c>
      <c r="BM37" s="812">
        <v>0</v>
      </c>
      <c r="BN37" s="812">
        <v>0</v>
      </c>
      <c r="BO37" s="811">
        <v>0</v>
      </c>
      <c r="BP37" s="811">
        <v>0</v>
      </c>
      <c r="BQ37" s="811">
        <v>0</v>
      </c>
      <c r="BR37" s="811">
        <v>0</v>
      </c>
      <c r="BS37" s="811">
        <v>0</v>
      </c>
      <c r="BT37" s="811">
        <v>0</v>
      </c>
      <c r="BU37" s="811">
        <v>0</v>
      </c>
      <c r="BV37" s="811">
        <v>0</v>
      </c>
      <c r="BW37" s="850">
        <v>0</v>
      </c>
      <c r="BX37" s="812">
        <v>0</v>
      </c>
      <c r="BY37" s="812">
        <v>0</v>
      </c>
      <c r="BZ37" s="812">
        <v>0</v>
      </c>
      <c r="CA37" s="812">
        <v>0</v>
      </c>
      <c r="CB37" s="812">
        <v>0</v>
      </c>
      <c r="CC37" s="812">
        <v>0</v>
      </c>
      <c r="CD37" s="812">
        <v>0</v>
      </c>
    </row>
    <row r="38" spans="1:82" s="819" customFormat="1" ht="30.75" customHeight="1">
      <c r="A38" s="845" t="s">
        <v>70</v>
      </c>
      <c r="B38" s="848" t="s">
        <v>71</v>
      </c>
      <c r="C38" s="847" t="s">
        <v>72</v>
      </c>
      <c r="D38" s="809" t="s">
        <v>176</v>
      </c>
      <c r="E38" s="855">
        <v>0</v>
      </c>
      <c r="F38" s="856">
        <v>0</v>
      </c>
      <c r="G38" s="856">
        <v>0</v>
      </c>
      <c r="H38" s="856">
        <v>0</v>
      </c>
      <c r="I38" s="856">
        <v>0</v>
      </c>
      <c r="J38" s="856">
        <v>0</v>
      </c>
      <c r="K38" s="857">
        <v>0</v>
      </c>
      <c r="L38" s="814">
        <v>0</v>
      </c>
      <c r="M38" s="812">
        <v>0</v>
      </c>
      <c r="N38" s="812">
        <v>0</v>
      </c>
      <c r="O38" s="812">
        <v>0</v>
      </c>
      <c r="P38" s="812">
        <v>0</v>
      </c>
      <c r="Q38" s="812">
        <v>0</v>
      </c>
      <c r="R38" s="812">
        <v>0</v>
      </c>
      <c r="S38" s="812">
        <v>0</v>
      </c>
      <c r="T38" s="812">
        <v>0</v>
      </c>
      <c r="U38" s="812">
        <v>0</v>
      </c>
      <c r="V38" s="812">
        <v>0</v>
      </c>
      <c r="W38" s="812">
        <v>0</v>
      </c>
      <c r="X38" s="812">
        <v>0</v>
      </c>
      <c r="Y38" s="849">
        <v>0</v>
      </c>
      <c r="Z38" s="812">
        <v>0</v>
      </c>
      <c r="AA38" s="812">
        <v>0</v>
      </c>
      <c r="AB38" s="812">
        <v>0</v>
      </c>
      <c r="AC38" s="812">
        <v>0</v>
      </c>
      <c r="AD38" s="812">
        <v>0</v>
      </c>
      <c r="AE38" s="812">
        <v>0</v>
      </c>
      <c r="AF38" s="849">
        <v>0</v>
      </c>
      <c r="AG38" s="855">
        <v>0</v>
      </c>
      <c r="AH38" s="856">
        <v>0</v>
      </c>
      <c r="AI38" s="856">
        <v>0</v>
      </c>
      <c r="AJ38" s="856">
        <v>0</v>
      </c>
      <c r="AK38" s="856">
        <v>0</v>
      </c>
      <c r="AL38" s="856">
        <v>0</v>
      </c>
      <c r="AM38" s="857">
        <v>0</v>
      </c>
      <c r="AN38" s="817">
        <v>0</v>
      </c>
      <c r="AO38" s="811">
        <v>0</v>
      </c>
      <c r="AP38" s="811">
        <v>0</v>
      </c>
      <c r="AQ38" s="811">
        <v>0</v>
      </c>
      <c r="AR38" s="811">
        <v>0</v>
      </c>
      <c r="AS38" s="811">
        <v>0</v>
      </c>
      <c r="AT38" s="811">
        <v>0</v>
      </c>
      <c r="AU38" s="814">
        <v>0</v>
      </c>
      <c r="AV38" s="812">
        <v>0</v>
      </c>
      <c r="AW38" s="812">
        <v>0</v>
      </c>
      <c r="AX38" s="812">
        <v>0</v>
      </c>
      <c r="AY38" s="812">
        <v>0</v>
      </c>
      <c r="AZ38" s="812">
        <v>0</v>
      </c>
      <c r="BA38" s="812">
        <v>0</v>
      </c>
      <c r="BB38" s="812">
        <v>0</v>
      </c>
      <c r="BC38" s="812">
        <v>0</v>
      </c>
      <c r="BD38" s="812">
        <v>0</v>
      </c>
      <c r="BE38" s="812">
        <v>0</v>
      </c>
      <c r="BF38" s="812">
        <v>0</v>
      </c>
      <c r="BG38" s="812">
        <v>0</v>
      </c>
      <c r="BH38" s="849">
        <v>0</v>
      </c>
      <c r="BI38" s="812">
        <v>0</v>
      </c>
      <c r="BJ38" s="812">
        <v>0</v>
      </c>
      <c r="BK38" s="812">
        <v>0</v>
      </c>
      <c r="BL38" s="812">
        <v>0</v>
      </c>
      <c r="BM38" s="812">
        <v>0</v>
      </c>
      <c r="BN38" s="812">
        <v>0</v>
      </c>
      <c r="BO38" s="811">
        <v>0</v>
      </c>
      <c r="BP38" s="811">
        <v>0</v>
      </c>
      <c r="BQ38" s="811">
        <v>0</v>
      </c>
      <c r="BR38" s="811">
        <v>0</v>
      </c>
      <c r="BS38" s="811">
        <v>0</v>
      </c>
      <c r="BT38" s="811">
        <v>0</v>
      </c>
      <c r="BU38" s="811">
        <v>0</v>
      </c>
      <c r="BV38" s="811">
        <v>0</v>
      </c>
      <c r="BW38" s="850">
        <v>0</v>
      </c>
      <c r="BX38" s="812">
        <v>0</v>
      </c>
      <c r="BY38" s="812">
        <v>0</v>
      </c>
      <c r="BZ38" s="812">
        <v>0</v>
      </c>
      <c r="CA38" s="812">
        <v>0</v>
      </c>
      <c r="CB38" s="812">
        <v>0</v>
      </c>
      <c r="CC38" s="812">
        <v>0</v>
      </c>
      <c r="CD38" s="812">
        <v>0</v>
      </c>
    </row>
    <row r="39" spans="1:82" s="819" customFormat="1" ht="28.5" customHeight="1">
      <c r="A39" s="845" t="s">
        <v>73</v>
      </c>
      <c r="B39" s="848" t="s">
        <v>74</v>
      </c>
      <c r="C39" s="847" t="s">
        <v>75</v>
      </c>
      <c r="D39" s="809" t="s">
        <v>176</v>
      </c>
      <c r="E39" s="810">
        <v>0</v>
      </c>
      <c r="F39" s="811">
        <v>0</v>
      </c>
      <c r="G39" s="811">
        <v>0</v>
      </c>
      <c r="H39" s="811">
        <v>0</v>
      </c>
      <c r="I39" s="811">
        <v>0</v>
      </c>
      <c r="J39" s="811">
        <v>0</v>
      </c>
      <c r="K39" s="813">
        <v>0</v>
      </c>
      <c r="L39" s="814">
        <v>0</v>
      </c>
      <c r="M39" s="815">
        <v>0</v>
      </c>
      <c r="N39" s="815">
        <v>0</v>
      </c>
      <c r="O39" s="815">
        <v>0</v>
      </c>
      <c r="P39" s="815">
        <v>0</v>
      </c>
      <c r="Q39" s="815">
        <v>0</v>
      </c>
      <c r="R39" s="815">
        <v>0</v>
      </c>
      <c r="S39" s="815">
        <v>0</v>
      </c>
      <c r="T39" s="815">
        <v>0</v>
      </c>
      <c r="U39" s="815">
        <v>0</v>
      </c>
      <c r="V39" s="815">
        <v>0</v>
      </c>
      <c r="W39" s="815">
        <v>0</v>
      </c>
      <c r="X39" s="815">
        <v>0</v>
      </c>
      <c r="Y39" s="816">
        <v>0</v>
      </c>
      <c r="Z39" s="815">
        <v>0</v>
      </c>
      <c r="AA39" s="815">
        <v>0</v>
      </c>
      <c r="AB39" s="815">
        <v>0</v>
      </c>
      <c r="AC39" s="815">
        <v>0</v>
      </c>
      <c r="AD39" s="815">
        <v>0</v>
      </c>
      <c r="AE39" s="815">
        <v>0</v>
      </c>
      <c r="AF39" s="816">
        <v>0</v>
      </c>
      <c r="AG39" s="810">
        <v>0</v>
      </c>
      <c r="AH39" s="811">
        <v>0</v>
      </c>
      <c r="AI39" s="811">
        <v>0</v>
      </c>
      <c r="AJ39" s="811">
        <v>0</v>
      </c>
      <c r="AK39" s="811">
        <v>0</v>
      </c>
      <c r="AL39" s="811">
        <v>0</v>
      </c>
      <c r="AM39" s="813">
        <v>0</v>
      </c>
      <c r="AN39" s="817">
        <v>0</v>
      </c>
      <c r="AO39" s="811">
        <v>0</v>
      </c>
      <c r="AP39" s="811">
        <v>0</v>
      </c>
      <c r="AQ39" s="811">
        <v>0</v>
      </c>
      <c r="AR39" s="811">
        <v>0</v>
      </c>
      <c r="AS39" s="811">
        <v>0</v>
      </c>
      <c r="AT39" s="811">
        <v>0</v>
      </c>
      <c r="AU39" s="814">
        <v>0</v>
      </c>
      <c r="AV39" s="815">
        <v>0</v>
      </c>
      <c r="AW39" s="815">
        <v>0</v>
      </c>
      <c r="AX39" s="815">
        <v>0</v>
      </c>
      <c r="AY39" s="815">
        <v>0</v>
      </c>
      <c r="AZ39" s="815">
        <v>0</v>
      </c>
      <c r="BA39" s="815">
        <v>0</v>
      </c>
      <c r="BB39" s="815">
        <v>0</v>
      </c>
      <c r="BC39" s="815">
        <v>0</v>
      </c>
      <c r="BD39" s="815">
        <v>0</v>
      </c>
      <c r="BE39" s="815">
        <v>0</v>
      </c>
      <c r="BF39" s="815">
        <v>0</v>
      </c>
      <c r="BG39" s="815">
        <v>0</v>
      </c>
      <c r="BH39" s="816">
        <v>0</v>
      </c>
      <c r="BI39" s="815">
        <v>0</v>
      </c>
      <c r="BJ39" s="815">
        <v>0</v>
      </c>
      <c r="BK39" s="815">
        <v>0</v>
      </c>
      <c r="BL39" s="815">
        <v>0</v>
      </c>
      <c r="BM39" s="815">
        <v>0</v>
      </c>
      <c r="BN39" s="815">
        <v>0</v>
      </c>
      <c r="BO39" s="811">
        <v>0</v>
      </c>
      <c r="BP39" s="811">
        <v>0</v>
      </c>
      <c r="BQ39" s="811">
        <v>0</v>
      </c>
      <c r="BR39" s="811">
        <v>0</v>
      </c>
      <c r="BS39" s="811">
        <v>0</v>
      </c>
      <c r="BT39" s="811">
        <v>0</v>
      </c>
      <c r="BU39" s="811">
        <v>0</v>
      </c>
      <c r="BV39" s="811">
        <v>0</v>
      </c>
      <c r="BW39" s="814">
        <v>0</v>
      </c>
      <c r="BX39" s="815">
        <v>0</v>
      </c>
      <c r="BY39" s="815">
        <v>0</v>
      </c>
      <c r="BZ39" s="815">
        <v>0</v>
      </c>
      <c r="CA39" s="815">
        <v>0</v>
      </c>
      <c r="CB39" s="815">
        <v>0</v>
      </c>
      <c r="CC39" s="815">
        <v>0</v>
      </c>
      <c r="CD39" s="815">
        <v>0</v>
      </c>
    </row>
    <row r="40" spans="1:82" s="819" customFormat="1" ht="27.75" customHeight="1">
      <c r="A40" s="845" t="s">
        <v>76</v>
      </c>
      <c r="B40" s="848" t="s">
        <v>77</v>
      </c>
      <c r="C40" s="847" t="s">
        <v>78</v>
      </c>
      <c r="D40" s="858" t="s">
        <v>176</v>
      </c>
      <c r="E40" s="810">
        <v>0</v>
      </c>
      <c r="F40" s="811">
        <v>0</v>
      </c>
      <c r="G40" s="811">
        <v>0</v>
      </c>
      <c r="H40" s="811">
        <v>0</v>
      </c>
      <c r="I40" s="811">
        <v>0</v>
      </c>
      <c r="J40" s="811">
        <v>0</v>
      </c>
      <c r="K40" s="813">
        <v>0</v>
      </c>
      <c r="L40" s="814">
        <v>0</v>
      </c>
      <c r="M40" s="815">
        <v>0</v>
      </c>
      <c r="N40" s="815">
        <v>0</v>
      </c>
      <c r="O40" s="815">
        <v>0</v>
      </c>
      <c r="P40" s="815">
        <v>0</v>
      </c>
      <c r="Q40" s="815">
        <v>0</v>
      </c>
      <c r="R40" s="815">
        <v>0</v>
      </c>
      <c r="S40" s="815">
        <v>0</v>
      </c>
      <c r="T40" s="815">
        <v>0</v>
      </c>
      <c r="U40" s="815">
        <v>0</v>
      </c>
      <c r="V40" s="815">
        <v>0</v>
      </c>
      <c r="W40" s="815">
        <v>0</v>
      </c>
      <c r="X40" s="815">
        <v>0</v>
      </c>
      <c r="Y40" s="816">
        <v>0</v>
      </c>
      <c r="Z40" s="815">
        <v>0</v>
      </c>
      <c r="AA40" s="815">
        <v>0</v>
      </c>
      <c r="AB40" s="815">
        <v>0</v>
      </c>
      <c r="AC40" s="815">
        <v>0</v>
      </c>
      <c r="AD40" s="815">
        <v>0</v>
      </c>
      <c r="AE40" s="815">
        <v>0</v>
      </c>
      <c r="AF40" s="816">
        <v>0</v>
      </c>
      <c r="AG40" s="810">
        <v>0</v>
      </c>
      <c r="AH40" s="811">
        <v>0</v>
      </c>
      <c r="AI40" s="811">
        <v>0</v>
      </c>
      <c r="AJ40" s="811">
        <v>0</v>
      </c>
      <c r="AK40" s="811">
        <v>0</v>
      </c>
      <c r="AL40" s="811">
        <v>0</v>
      </c>
      <c r="AM40" s="813">
        <v>0</v>
      </c>
      <c r="AN40" s="817">
        <v>0</v>
      </c>
      <c r="AO40" s="811">
        <v>0</v>
      </c>
      <c r="AP40" s="811">
        <v>0</v>
      </c>
      <c r="AQ40" s="811">
        <v>0</v>
      </c>
      <c r="AR40" s="811">
        <v>0</v>
      </c>
      <c r="AS40" s="811">
        <v>0</v>
      </c>
      <c r="AT40" s="811">
        <v>0</v>
      </c>
      <c r="AU40" s="814">
        <v>0</v>
      </c>
      <c r="AV40" s="815">
        <v>0</v>
      </c>
      <c r="AW40" s="815">
        <v>0</v>
      </c>
      <c r="AX40" s="815">
        <v>0</v>
      </c>
      <c r="AY40" s="815">
        <v>0</v>
      </c>
      <c r="AZ40" s="815">
        <v>0</v>
      </c>
      <c r="BA40" s="815">
        <v>0</v>
      </c>
      <c r="BB40" s="815">
        <v>0</v>
      </c>
      <c r="BC40" s="815">
        <v>0</v>
      </c>
      <c r="BD40" s="815">
        <v>0</v>
      </c>
      <c r="BE40" s="815">
        <v>0</v>
      </c>
      <c r="BF40" s="815">
        <v>0</v>
      </c>
      <c r="BG40" s="815">
        <v>0</v>
      </c>
      <c r="BH40" s="816">
        <v>0</v>
      </c>
      <c r="BI40" s="815">
        <v>0</v>
      </c>
      <c r="BJ40" s="815">
        <v>0</v>
      </c>
      <c r="BK40" s="815">
        <v>0</v>
      </c>
      <c r="BL40" s="815">
        <v>0</v>
      </c>
      <c r="BM40" s="815">
        <v>0</v>
      </c>
      <c r="BN40" s="815">
        <v>0</v>
      </c>
      <c r="BO40" s="811">
        <v>0</v>
      </c>
      <c r="BP40" s="811">
        <v>0</v>
      </c>
      <c r="BQ40" s="811">
        <v>0</v>
      </c>
      <c r="BR40" s="811">
        <v>0</v>
      </c>
      <c r="BS40" s="811">
        <v>0</v>
      </c>
      <c r="BT40" s="811">
        <v>0</v>
      </c>
      <c r="BU40" s="811">
        <v>0</v>
      </c>
      <c r="BV40" s="811">
        <v>0</v>
      </c>
      <c r="BW40" s="814">
        <v>0</v>
      </c>
      <c r="BX40" s="815">
        <v>0</v>
      </c>
      <c r="BY40" s="815">
        <v>0</v>
      </c>
      <c r="BZ40" s="815">
        <v>0</v>
      </c>
      <c r="CA40" s="815">
        <v>0</v>
      </c>
      <c r="CB40" s="815">
        <v>0</v>
      </c>
      <c r="CC40" s="815">
        <v>0</v>
      </c>
      <c r="CD40" s="815">
        <v>0</v>
      </c>
    </row>
    <row r="41" spans="1:82" s="819" customFormat="1" ht="20.25" customHeight="1" thickBot="1">
      <c r="A41" s="845" t="s">
        <v>79</v>
      </c>
      <c r="B41" s="848" t="s">
        <v>80</v>
      </c>
      <c r="C41" s="847" t="s">
        <v>81</v>
      </c>
      <c r="D41" s="809" t="s">
        <v>176</v>
      </c>
      <c r="E41" s="829">
        <v>0</v>
      </c>
      <c r="F41" s="830">
        <v>0</v>
      </c>
      <c r="G41" s="830">
        <v>0</v>
      </c>
      <c r="H41" s="830">
        <v>0</v>
      </c>
      <c r="I41" s="830">
        <v>0</v>
      </c>
      <c r="J41" s="830">
        <v>0</v>
      </c>
      <c r="K41" s="832">
        <v>0</v>
      </c>
      <c r="L41" s="814">
        <v>0</v>
      </c>
      <c r="M41" s="815">
        <v>0</v>
      </c>
      <c r="N41" s="815">
        <v>0</v>
      </c>
      <c r="O41" s="815">
        <v>0</v>
      </c>
      <c r="P41" s="815">
        <v>0</v>
      </c>
      <c r="Q41" s="815">
        <v>0</v>
      </c>
      <c r="R41" s="815">
        <v>0</v>
      </c>
      <c r="S41" s="815">
        <v>0</v>
      </c>
      <c r="T41" s="815">
        <v>0</v>
      </c>
      <c r="U41" s="815">
        <v>0</v>
      </c>
      <c r="V41" s="815">
        <v>0</v>
      </c>
      <c r="W41" s="815">
        <v>0</v>
      </c>
      <c r="X41" s="815">
        <v>0</v>
      </c>
      <c r="Y41" s="816">
        <v>0</v>
      </c>
      <c r="Z41" s="815">
        <v>0</v>
      </c>
      <c r="AA41" s="815">
        <v>0</v>
      </c>
      <c r="AB41" s="815">
        <v>0</v>
      </c>
      <c r="AC41" s="815">
        <v>0</v>
      </c>
      <c r="AD41" s="815">
        <v>0</v>
      </c>
      <c r="AE41" s="815">
        <v>0</v>
      </c>
      <c r="AF41" s="816">
        <v>0</v>
      </c>
      <c r="AG41" s="829">
        <v>0</v>
      </c>
      <c r="AH41" s="830">
        <v>0</v>
      </c>
      <c r="AI41" s="830">
        <v>0</v>
      </c>
      <c r="AJ41" s="830">
        <v>0</v>
      </c>
      <c r="AK41" s="830">
        <v>0</v>
      </c>
      <c r="AL41" s="830">
        <v>0</v>
      </c>
      <c r="AM41" s="832">
        <v>0</v>
      </c>
      <c r="AN41" s="817">
        <v>0</v>
      </c>
      <c r="AO41" s="811">
        <v>0</v>
      </c>
      <c r="AP41" s="811">
        <v>0</v>
      </c>
      <c r="AQ41" s="811">
        <v>0</v>
      </c>
      <c r="AR41" s="811">
        <v>0</v>
      </c>
      <c r="AS41" s="811">
        <v>0</v>
      </c>
      <c r="AT41" s="811">
        <v>0</v>
      </c>
      <c r="AU41" s="814">
        <v>0</v>
      </c>
      <c r="AV41" s="815">
        <v>0</v>
      </c>
      <c r="AW41" s="815">
        <v>0</v>
      </c>
      <c r="AX41" s="815">
        <v>0</v>
      </c>
      <c r="AY41" s="815">
        <v>0</v>
      </c>
      <c r="AZ41" s="815">
        <v>0</v>
      </c>
      <c r="BA41" s="815">
        <v>0</v>
      </c>
      <c r="BB41" s="815">
        <v>0</v>
      </c>
      <c r="BC41" s="815">
        <v>0</v>
      </c>
      <c r="BD41" s="815">
        <v>0</v>
      </c>
      <c r="BE41" s="815">
        <v>0</v>
      </c>
      <c r="BF41" s="815">
        <v>0</v>
      </c>
      <c r="BG41" s="815">
        <v>0</v>
      </c>
      <c r="BH41" s="816">
        <v>0</v>
      </c>
      <c r="BI41" s="815">
        <v>0</v>
      </c>
      <c r="BJ41" s="815">
        <v>0</v>
      </c>
      <c r="BK41" s="815">
        <v>0</v>
      </c>
      <c r="BL41" s="815">
        <v>0</v>
      </c>
      <c r="BM41" s="815">
        <v>0</v>
      </c>
      <c r="BN41" s="815">
        <v>0</v>
      </c>
      <c r="BO41" s="811">
        <v>0</v>
      </c>
      <c r="BP41" s="811">
        <v>0</v>
      </c>
      <c r="BQ41" s="811">
        <v>0</v>
      </c>
      <c r="BR41" s="811">
        <v>0</v>
      </c>
      <c r="BS41" s="811">
        <v>0</v>
      </c>
      <c r="BT41" s="811">
        <v>0</v>
      </c>
      <c r="BU41" s="811">
        <v>0</v>
      </c>
      <c r="BV41" s="811">
        <v>0</v>
      </c>
      <c r="BW41" s="814">
        <v>0</v>
      </c>
      <c r="BX41" s="815">
        <v>0</v>
      </c>
      <c r="BY41" s="815">
        <v>0</v>
      </c>
      <c r="BZ41" s="815">
        <v>0</v>
      </c>
      <c r="CA41" s="815">
        <v>0</v>
      </c>
      <c r="CB41" s="815">
        <v>0</v>
      </c>
      <c r="CC41" s="815">
        <v>0</v>
      </c>
      <c r="CD41" s="815">
        <v>0</v>
      </c>
    </row>
    <row r="42" spans="1:82" s="799" customFormat="1" ht="24.75">
      <c r="A42" s="838" t="s">
        <v>82</v>
      </c>
      <c r="B42" s="839" t="s">
        <v>83</v>
      </c>
      <c r="C42" s="840" t="s">
        <v>84</v>
      </c>
      <c r="D42" s="803" t="s">
        <v>176</v>
      </c>
      <c r="E42" s="841">
        <v>0.8</v>
      </c>
      <c r="F42" s="842">
        <f t="shared" si="20"/>
        <v>0.48</v>
      </c>
      <c r="G42" s="843">
        <v>0.6</v>
      </c>
      <c r="H42" s="843">
        <v>0</v>
      </c>
      <c r="I42" s="843">
        <v>3.1</v>
      </c>
      <c r="J42" s="842">
        <f t="shared" si="21"/>
        <v>0.64000000000000012</v>
      </c>
      <c r="K42" s="844">
        <v>0</v>
      </c>
      <c r="L42" s="804">
        <v>0</v>
      </c>
      <c r="M42" s="795">
        <v>0</v>
      </c>
      <c r="N42" s="795">
        <v>0</v>
      </c>
      <c r="O42" s="795">
        <v>0</v>
      </c>
      <c r="P42" s="795">
        <v>0</v>
      </c>
      <c r="Q42" s="795">
        <v>0</v>
      </c>
      <c r="R42" s="795">
        <v>0</v>
      </c>
      <c r="S42" s="795">
        <v>0</v>
      </c>
      <c r="T42" s="795">
        <v>0</v>
      </c>
      <c r="U42" s="795">
        <v>0</v>
      </c>
      <c r="V42" s="795">
        <v>0</v>
      </c>
      <c r="W42" s="795">
        <v>0</v>
      </c>
      <c r="X42" s="795">
        <v>0</v>
      </c>
      <c r="Y42" s="796">
        <v>0</v>
      </c>
      <c r="Z42" s="795">
        <v>0</v>
      </c>
      <c r="AA42" s="795">
        <v>0</v>
      </c>
      <c r="AB42" s="795">
        <v>0</v>
      </c>
      <c r="AC42" s="795">
        <v>0</v>
      </c>
      <c r="AD42" s="795">
        <v>0</v>
      </c>
      <c r="AE42" s="795">
        <v>0</v>
      </c>
      <c r="AF42" s="796">
        <v>0</v>
      </c>
      <c r="AG42" s="841">
        <v>0.8</v>
      </c>
      <c r="AH42" s="842">
        <f t="shared" ref="AH42:AH46" si="24">AG42*0.6</f>
        <v>0.48</v>
      </c>
      <c r="AI42" s="843">
        <v>0.6</v>
      </c>
      <c r="AJ42" s="843">
        <v>0</v>
      </c>
      <c r="AK42" s="843">
        <v>3.1</v>
      </c>
      <c r="AL42" s="842">
        <f t="shared" ref="AL42:AL46" si="25">AG42*0.8</f>
        <v>0.64000000000000012</v>
      </c>
      <c r="AM42" s="844">
        <v>0</v>
      </c>
      <c r="AN42" s="797">
        <v>0</v>
      </c>
      <c r="AO42" s="789">
        <v>0</v>
      </c>
      <c r="AP42" s="789">
        <v>0</v>
      </c>
      <c r="AQ42" s="789">
        <v>0</v>
      </c>
      <c r="AR42" s="789">
        <v>0</v>
      </c>
      <c r="AS42" s="789">
        <v>0</v>
      </c>
      <c r="AT42" s="789">
        <v>0</v>
      </c>
      <c r="AU42" s="804">
        <v>0</v>
      </c>
      <c r="AV42" s="795">
        <v>0</v>
      </c>
      <c r="AW42" s="795">
        <v>0</v>
      </c>
      <c r="AX42" s="795">
        <v>0</v>
      </c>
      <c r="AY42" s="795">
        <v>0</v>
      </c>
      <c r="AZ42" s="795">
        <v>0</v>
      </c>
      <c r="BA42" s="795">
        <v>0</v>
      </c>
      <c r="BB42" s="795">
        <v>0</v>
      </c>
      <c r="BC42" s="795">
        <v>0</v>
      </c>
      <c r="BD42" s="795">
        <v>0</v>
      </c>
      <c r="BE42" s="795">
        <v>0</v>
      </c>
      <c r="BF42" s="795">
        <v>0</v>
      </c>
      <c r="BG42" s="795">
        <v>0</v>
      </c>
      <c r="BH42" s="796">
        <v>0</v>
      </c>
      <c r="BI42" s="795">
        <v>0</v>
      </c>
      <c r="BJ42" s="795">
        <v>0</v>
      </c>
      <c r="BK42" s="795">
        <v>0</v>
      </c>
      <c r="BL42" s="795">
        <v>0</v>
      </c>
      <c r="BM42" s="795">
        <v>0</v>
      </c>
      <c r="BN42" s="795">
        <v>0</v>
      </c>
      <c r="BO42" s="789">
        <v>0</v>
      </c>
      <c r="BP42" s="789">
        <v>0</v>
      </c>
      <c r="BQ42" s="789">
        <v>0</v>
      </c>
      <c r="BR42" s="789">
        <v>0</v>
      </c>
      <c r="BS42" s="789">
        <v>0</v>
      </c>
      <c r="BT42" s="789">
        <v>0</v>
      </c>
      <c r="BU42" s="789">
        <v>0</v>
      </c>
      <c r="BV42" s="789">
        <v>0</v>
      </c>
      <c r="BW42" s="804">
        <v>0</v>
      </c>
      <c r="BX42" s="795">
        <v>0</v>
      </c>
      <c r="BY42" s="795">
        <v>0</v>
      </c>
      <c r="BZ42" s="795">
        <v>0</v>
      </c>
      <c r="CA42" s="795">
        <v>0</v>
      </c>
      <c r="CB42" s="795">
        <v>0</v>
      </c>
      <c r="CC42" s="795">
        <v>0</v>
      </c>
      <c r="CD42" s="795">
        <v>0</v>
      </c>
    </row>
    <row r="43" spans="1:82" s="819" customFormat="1" ht="36">
      <c r="A43" s="845" t="s">
        <v>85</v>
      </c>
      <c r="B43" s="846" t="s">
        <v>86</v>
      </c>
      <c r="C43" s="847" t="s">
        <v>87</v>
      </c>
      <c r="D43" s="809" t="s">
        <v>176</v>
      </c>
      <c r="E43" s="810">
        <v>0</v>
      </c>
      <c r="F43" s="811">
        <f t="shared" si="20"/>
        <v>0</v>
      </c>
      <c r="G43" s="812">
        <v>0</v>
      </c>
      <c r="H43" s="812">
        <v>0</v>
      </c>
      <c r="I43" s="812">
        <v>0</v>
      </c>
      <c r="J43" s="811">
        <f t="shared" si="21"/>
        <v>0</v>
      </c>
      <c r="K43" s="813">
        <v>0</v>
      </c>
      <c r="L43" s="814">
        <v>0</v>
      </c>
      <c r="M43" s="815">
        <v>0</v>
      </c>
      <c r="N43" s="815">
        <v>0</v>
      </c>
      <c r="O43" s="815">
        <v>0</v>
      </c>
      <c r="P43" s="815">
        <v>0</v>
      </c>
      <c r="Q43" s="815">
        <v>0</v>
      </c>
      <c r="R43" s="815">
        <v>0</v>
      </c>
      <c r="S43" s="815">
        <v>0</v>
      </c>
      <c r="T43" s="815">
        <v>0</v>
      </c>
      <c r="U43" s="815">
        <v>0</v>
      </c>
      <c r="V43" s="815">
        <v>0</v>
      </c>
      <c r="W43" s="815">
        <v>0</v>
      </c>
      <c r="X43" s="815">
        <v>0</v>
      </c>
      <c r="Y43" s="816">
        <v>0</v>
      </c>
      <c r="Z43" s="815">
        <v>0</v>
      </c>
      <c r="AA43" s="815">
        <v>0</v>
      </c>
      <c r="AB43" s="815">
        <v>0</v>
      </c>
      <c r="AC43" s="815">
        <v>0</v>
      </c>
      <c r="AD43" s="815">
        <v>0</v>
      </c>
      <c r="AE43" s="815">
        <v>0</v>
      </c>
      <c r="AF43" s="816">
        <v>0</v>
      </c>
      <c r="AG43" s="810">
        <v>0</v>
      </c>
      <c r="AH43" s="811">
        <f t="shared" si="24"/>
        <v>0</v>
      </c>
      <c r="AI43" s="812">
        <v>0</v>
      </c>
      <c r="AJ43" s="812">
        <v>0</v>
      </c>
      <c r="AK43" s="812">
        <v>0</v>
      </c>
      <c r="AL43" s="811">
        <f t="shared" si="25"/>
        <v>0</v>
      </c>
      <c r="AM43" s="813">
        <v>0</v>
      </c>
      <c r="AN43" s="817">
        <v>0</v>
      </c>
      <c r="AO43" s="811">
        <v>0</v>
      </c>
      <c r="AP43" s="811">
        <v>0</v>
      </c>
      <c r="AQ43" s="811">
        <v>0</v>
      </c>
      <c r="AR43" s="811">
        <v>0</v>
      </c>
      <c r="AS43" s="811">
        <v>0</v>
      </c>
      <c r="AT43" s="811">
        <v>0</v>
      </c>
      <c r="AU43" s="814">
        <v>0</v>
      </c>
      <c r="AV43" s="815">
        <v>0</v>
      </c>
      <c r="AW43" s="815">
        <v>0</v>
      </c>
      <c r="AX43" s="815">
        <v>0</v>
      </c>
      <c r="AY43" s="815">
        <v>0</v>
      </c>
      <c r="AZ43" s="815">
        <v>0</v>
      </c>
      <c r="BA43" s="815">
        <v>0</v>
      </c>
      <c r="BB43" s="815">
        <v>0</v>
      </c>
      <c r="BC43" s="815">
        <v>0</v>
      </c>
      <c r="BD43" s="815">
        <v>0</v>
      </c>
      <c r="BE43" s="815">
        <v>0</v>
      </c>
      <c r="BF43" s="815">
        <v>0</v>
      </c>
      <c r="BG43" s="815">
        <v>0</v>
      </c>
      <c r="BH43" s="816">
        <v>0</v>
      </c>
      <c r="BI43" s="815">
        <v>0</v>
      </c>
      <c r="BJ43" s="815">
        <v>0</v>
      </c>
      <c r="BK43" s="815">
        <v>0</v>
      </c>
      <c r="BL43" s="815">
        <v>0</v>
      </c>
      <c r="BM43" s="815">
        <v>0</v>
      </c>
      <c r="BN43" s="815">
        <v>0</v>
      </c>
      <c r="BO43" s="811">
        <v>0</v>
      </c>
      <c r="BP43" s="811">
        <v>0</v>
      </c>
      <c r="BQ43" s="811">
        <v>0</v>
      </c>
      <c r="BR43" s="811">
        <v>0</v>
      </c>
      <c r="BS43" s="811">
        <v>0</v>
      </c>
      <c r="BT43" s="811">
        <v>0</v>
      </c>
      <c r="BU43" s="811">
        <v>0</v>
      </c>
      <c r="BV43" s="811">
        <v>0</v>
      </c>
      <c r="BW43" s="814">
        <v>0</v>
      </c>
      <c r="BX43" s="815">
        <v>0</v>
      </c>
      <c r="BY43" s="815">
        <v>0</v>
      </c>
      <c r="BZ43" s="815">
        <v>0</v>
      </c>
      <c r="CA43" s="815">
        <v>0</v>
      </c>
      <c r="CB43" s="815">
        <v>0</v>
      </c>
      <c r="CC43" s="815">
        <v>0</v>
      </c>
      <c r="CD43" s="815">
        <v>0</v>
      </c>
    </row>
    <row r="44" spans="1:82" s="819" customFormat="1" ht="24">
      <c r="A44" s="845" t="s">
        <v>88</v>
      </c>
      <c r="B44" s="846" t="s">
        <v>89</v>
      </c>
      <c r="C44" s="847" t="s">
        <v>90</v>
      </c>
      <c r="D44" s="809" t="s">
        <v>176</v>
      </c>
      <c r="E44" s="810">
        <v>0</v>
      </c>
      <c r="F44" s="811">
        <f t="shared" si="20"/>
        <v>0</v>
      </c>
      <c r="G44" s="812">
        <v>0</v>
      </c>
      <c r="H44" s="812">
        <v>0</v>
      </c>
      <c r="I44" s="812">
        <v>0.8</v>
      </c>
      <c r="J44" s="811">
        <f t="shared" si="21"/>
        <v>0</v>
      </c>
      <c r="K44" s="813">
        <v>0</v>
      </c>
      <c r="L44" s="814">
        <v>0</v>
      </c>
      <c r="M44" s="815">
        <v>0</v>
      </c>
      <c r="N44" s="815">
        <v>0</v>
      </c>
      <c r="O44" s="815">
        <v>0</v>
      </c>
      <c r="P44" s="815">
        <v>0</v>
      </c>
      <c r="Q44" s="815">
        <v>0</v>
      </c>
      <c r="R44" s="815">
        <v>0</v>
      </c>
      <c r="S44" s="815">
        <v>0</v>
      </c>
      <c r="T44" s="815">
        <v>0</v>
      </c>
      <c r="U44" s="815">
        <v>0</v>
      </c>
      <c r="V44" s="815">
        <v>0</v>
      </c>
      <c r="W44" s="815">
        <v>0</v>
      </c>
      <c r="X44" s="815">
        <v>0</v>
      </c>
      <c r="Y44" s="816">
        <v>0</v>
      </c>
      <c r="Z44" s="815">
        <v>0</v>
      </c>
      <c r="AA44" s="815">
        <v>0</v>
      </c>
      <c r="AB44" s="815">
        <v>0</v>
      </c>
      <c r="AC44" s="815">
        <v>0</v>
      </c>
      <c r="AD44" s="815">
        <v>0</v>
      </c>
      <c r="AE44" s="815">
        <v>0</v>
      </c>
      <c r="AF44" s="816">
        <v>0</v>
      </c>
      <c r="AG44" s="810">
        <v>0</v>
      </c>
      <c r="AH44" s="811">
        <f t="shared" si="24"/>
        <v>0</v>
      </c>
      <c r="AI44" s="812">
        <v>0</v>
      </c>
      <c r="AJ44" s="812">
        <v>0</v>
      </c>
      <c r="AK44" s="812">
        <v>0.8</v>
      </c>
      <c r="AL44" s="811">
        <f t="shared" si="25"/>
        <v>0</v>
      </c>
      <c r="AM44" s="813">
        <v>0</v>
      </c>
      <c r="AN44" s="817">
        <v>0</v>
      </c>
      <c r="AO44" s="811">
        <v>0</v>
      </c>
      <c r="AP44" s="811">
        <v>0</v>
      </c>
      <c r="AQ44" s="811">
        <v>0</v>
      </c>
      <c r="AR44" s="811">
        <v>0</v>
      </c>
      <c r="AS44" s="811">
        <v>0</v>
      </c>
      <c r="AT44" s="811">
        <v>0</v>
      </c>
      <c r="AU44" s="814">
        <v>0</v>
      </c>
      <c r="AV44" s="815">
        <v>0</v>
      </c>
      <c r="AW44" s="815">
        <v>0</v>
      </c>
      <c r="AX44" s="815">
        <v>0</v>
      </c>
      <c r="AY44" s="815">
        <v>0</v>
      </c>
      <c r="AZ44" s="815">
        <v>0</v>
      </c>
      <c r="BA44" s="815">
        <v>0</v>
      </c>
      <c r="BB44" s="815">
        <v>0</v>
      </c>
      <c r="BC44" s="815">
        <v>0</v>
      </c>
      <c r="BD44" s="815">
        <v>0</v>
      </c>
      <c r="BE44" s="815">
        <v>0</v>
      </c>
      <c r="BF44" s="815">
        <v>0</v>
      </c>
      <c r="BG44" s="815">
        <v>0</v>
      </c>
      <c r="BH44" s="816">
        <v>0</v>
      </c>
      <c r="BI44" s="815">
        <v>0</v>
      </c>
      <c r="BJ44" s="815">
        <v>0</v>
      </c>
      <c r="BK44" s="815">
        <v>0</v>
      </c>
      <c r="BL44" s="815">
        <v>0</v>
      </c>
      <c r="BM44" s="815">
        <v>0</v>
      </c>
      <c r="BN44" s="815">
        <v>0</v>
      </c>
      <c r="BO44" s="811">
        <v>0</v>
      </c>
      <c r="BP44" s="811">
        <v>0</v>
      </c>
      <c r="BQ44" s="811">
        <v>0</v>
      </c>
      <c r="BR44" s="811">
        <v>0</v>
      </c>
      <c r="BS44" s="811">
        <v>0</v>
      </c>
      <c r="BT44" s="811">
        <v>0</v>
      </c>
      <c r="BU44" s="811">
        <v>0</v>
      </c>
      <c r="BV44" s="811">
        <v>0</v>
      </c>
      <c r="BW44" s="814">
        <v>0</v>
      </c>
      <c r="BX44" s="815">
        <v>0</v>
      </c>
      <c r="BY44" s="815">
        <v>0</v>
      </c>
      <c r="BZ44" s="815">
        <v>0</v>
      </c>
      <c r="CA44" s="815">
        <v>0</v>
      </c>
      <c r="CB44" s="815">
        <v>0</v>
      </c>
      <c r="CC44" s="815">
        <v>0</v>
      </c>
      <c r="CD44" s="815">
        <v>0</v>
      </c>
    </row>
    <row r="45" spans="1:82" s="819" customFormat="1" ht="24.75">
      <c r="A45" s="845" t="s">
        <v>91</v>
      </c>
      <c r="B45" s="848" t="s">
        <v>92</v>
      </c>
      <c r="C45" s="847" t="s">
        <v>93</v>
      </c>
      <c r="D45" s="809" t="s">
        <v>176</v>
      </c>
      <c r="E45" s="810">
        <v>0.25</v>
      </c>
      <c r="F45" s="811">
        <f t="shared" si="20"/>
        <v>0.15</v>
      </c>
      <c r="G45" s="812">
        <v>0</v>
      </c>
      <c r="H45" s="812">
        <v>0</v>
      </c>
      <c r="I45" s="812">
        <v>1.2</v>
      </c>
      <c r="J45" s="811">
        <f t="shared" si="21"/>
        <v>0.2</v>
      </c>
      <c r="K45" s="813">
        <v>0</v>
      </c>
      <c r="L45" s="814">
        <v>0</v>
      </c>
      <c r="M45" s="815">
        <v>0</v>
      </c>
      <c r="N45" s="815">
        <v>0</v>
      </c>
      <c r="O45" s="815">
        <v>0</v>
      </c>
      <c r="P45" s="815">
        <v>0</v>
      </c>
      <c r="Q45" s="815">
        <v>0</v>
      </c>
      <c r="R45" s="815">
        <v>0</v>
      </c>
      <c r="S45" s="815">
        <v>0</v>
      </c>
      <c r="T45" s="815">
        <v>0</v>
      </c>
      <c r="U45" s="815">
        <v>0</v>
      </c>
      <c r="V45" s="815">
        <v>0</v>
      </c>
      <c r="W45" s="815">
        <v>0</v>
      </c>
      <c r="X45" s="815">
        <v>0</v>
      </c>
      <c r="Y45" s="816">
        <v>0</v>
      </c>
      <c r="Z45" s="815">
        <v>0</v>
      </c>
      <c r="AA45" s="815">
        <v>0</v>
      </c>
      <c r="AB45" s="815">
        <v>0</v>
      </c>
      <c r="AC45" s="815">
        <v>0</v>
      </c>
      <c r="AD45" s="815">
        <v>0</v>
      </c>
      <c r="AE45" s="815">
        <v>0</v>
      </c>
      <c r="AF45" s="816">
        <v>0</v>
      </c>
      <c r="AG45" s="810">
        <v>0.25</v>
      </c>
      <c r="AH45" s="811">
        <f t="shared" si="24"/>
        <v>0.15</v>
      </c>
      <c r="AI45" s="812">
        <v>0</v>
      </c>
      <c r="AJ45" s="812">
        <v>0</v>
      </c>
      <c r="AK45" s="812">
        <v>1.2</v>
      </c>
      <c r="AL45" s="811">
        <f t="shared" si="25"/>
        <v>0.2</v>
      </c>
      <c r="AM45" s="813">
        <v>0</v>
      </c>
      <c r="AN45" s="817">
        <v>0</v>
      </c>
      <c r="AO45" s="811">
        <v>0</v>
      </c>
      <c r="AP45" s="811">
        <v>0</v>
      </c>
      <c r="AQ45" s="811">
        <v>0</v>
      </c>
      <c r="AR45" s="811">
        <v>0</v>
      </c>
      <c r="AS45" s="811">
        <v>0</v>
      </c>
      <c r="AT45" s="811">
        <v>0</v>
      </c>
      <c r="AU45" s="814">
        <v>0</v>
      </c>
      <c r="AV45" s="815">
        <v>0</v>
      </c>
      <c r="AW45" s="815">
        <v>0</v>
      </c>
      <c r="AX45" s="815">
        <v>0</v>
      </c>
      <c r="AY45" s="815">
        <v>0</v>
      </c>
      <c r="AZ45" s="815">
        <v>0</v>
      </c>
      <c r="BA45" s="815">
        <v>0</v>
      </c>
      <c r="BB45" s="815">
        <v>0</v>
      </c>
      <c r="BC45" s="815">
        <v>0</v>
      </c>
      <c r="BD45" s="815">
        <v>0</v>
      </c>
      <c r="BE45" s="815">
        <v>0</v>
      </c>
      <c r="BF45" s="815">
        <v>0</v>
      </c>
      <c r="BG45" s="815">
        <v>0</v>
      </c>
      <c r="BH45" s="816">
        <v>0</v>
      </c>
      <c r="BI45" s="815">
        <v>0</v>
      </c>
      <c r="BJ45" s="815">
        <v>0</v>
      </c>
      <c r="BK45" s="815">
        <v>0</v>
      </c>
      <c r="BL45" s="815">
        <v>0</v>
      </c>
      <c r="BM45" s="815">
        <v>0</v>
      </c>
      <c r="BN45" s="815">
        <v>0</v>
      </c>
      <c r="BO45" s="811">
        <v>0</v>
      </c>
      <c r="BP45" s="811">
        <v>0</v>
      </c>
      <c r="BQ45" s="811">
        <v>0</v>
      </c>
      <c r="BR45" s="811">
        <v>0</v>
      </c>
      <c r="BS45" s="811">
        <v>0</v>
      </c>
      <c r="BT45" s="811">
        <v>0</v>
      </c>
      <c r="BU45" s="811">
        <v>0</v>
      </c>
      <c r="BV45" s="811">
        <v>0</v>
      </c>
      <c r="BW45" s="814">
        <v>0</v>
      </c>
      <c r="BX45" s="815">
        <v>0</v>
      </c>
      <c r="BY45" s="815">
        <v>0</v>
      </c>
      <c r="BZ45" s="815">
        <v>0</v>
      </c>
      <c r="CA45" s="815">
        <v>0</v>
      </c>
      <c r="CB45" s="815">
        <v>0</v>
      </c>
      <c r="CC45" s="815">
        <v>0</v>
      </c>
      <c r="CD45" s="815">
        <v>0</v>
      </c>
    </row>
    <row r="46" spans="1:82" s="819" customFormat="1" ht="24.75">
      <c r="A46" s="845" t="s">
        <v>94</v>
      </c>
      <c r="B46" s="848" t="s">
        <v>95</v>
      </c>
      <c r="C46" s="847" t="s">
        <v>96</v>
      </c>
      <c r="D46" s="809" t="s">
        <v>176</v>
      </c>
      <c r="E46" s="810">
        <v>0</v>
      </c>
      <c r="F46" s="811">
        <f t="shared" si="20"/>
        <v>0</v>
      </c>
      <c r="G46" s="812">
        <v>0</v>
      </c>
      <c r="H46" s="812">
        <v>0</v>
      </c>
      <c r="I46" s="812">
        <v>0</v>
      </c>
      <c r="J46" s="811">
        <f t="shared" si="21"/>
        <v>0</v>
      </c>
      <c r="K46" s="813">
        <v>0</v>
      </c>
      <c r="L46" s="814">
        <v>0</v>
      </c>
      <c r="M46" s="815">
        <v>0</v>
      </c>
      <c r="N46" s="815">
        <v>0</v>
      </c>
      <c r="O46" s="815">
        <v>0</v>
      </c>
      <c r="P46" s="815">
        <v>0</v>
      </c>
      <c r="Q46" s="815">
        <v>0</v>
      </c>
      <c r="R46" s="815">
        <v>0</v>
      </c>
      <c r="S46" s="815">
        <v>0</v>
      </c>
      <c r="T46" s="815">
        <v>0</v>
      </c>
      <c r="U46" s="815">
        <v>0</v>
      </c>
      <c r="V46" s="815">
        <v>0</v>
      </c>
      <c r="W46" s="815">
        <v>0</v>
      </c>
      <c r="X46" s="815">
        <v>0</v>
      </c>
      <c r="Y46" s="816">
        <v>0</v>
      </c>
      <c r="Z46" s="815">
        <v>0</v>
      </c>
      <c r="AA46" s="815">
        <v>0</v>
      </c>
      <c r="AB46" s="815">
        <v>0</v>
      </c>
      <c r="AC46" s="815">
        <v>0</v>
      </c>
      <c r="AD46" s="815">
        <v>0</v>
      </c>
      <c r="AE46" s="815">
        <v>0</v>
      </c>
      <c r="AF46" s="816">
        <v>0</v>
      </c>
      <c r="AG46" s="810">
        <v>0</v>
      </c>
      <c r="AH46" s="811">
        <f t="shared" si="24"/>
        <v>0</v>
      </c>
      <c r="AI46" s="812">
        <v>0</v>
      </c>
      <c r="AJ46" s="812">
        <v>0</v>
      </c>
      <c r="AK46" s="812">
        <v>0</v>
      </c>
      <c r="AL46" s="811">
        <f t="shared" si="25"/>
        <v>0</v>
      </c>
      <c r="AM46" s="813">
        <v>0</v>
      </c>
      <c r="AN46" s="817">
        <v>0</v>
      </c>
      <c r="AO46" s="811">
        <v>0</v>
      </c>
      <c r="AP46" s="811">
        <v>0</v>
      </c>
      <c r="AQ46" s="811">
        <v>0</v>
      </c>
      <c r="AR46" s="811">
        <v>0</v>
      </c>
      <c r="AS46" s="811">
        <v>0</v>
      </c>
      <c r="AT46" s="811">
        <v>0</v>
      </c>
      <c r="AU46" s="814">
        <v>0</v>
      </c>
      <c r="AV46" s="815">
        <v>0</v>
      </c>
      <c r="AW46" s="815">
        <v>0</v>
      </c>
      <c r="AX46" s="815">
        <v>0</v>
      </c>
      <c r="AY46" s="815">
        <v>0</v>
      </c>
      <c r="AZ46" s="815">
        <v>0</v>
      </c>
      <c r="BA46" s="815">
        <v>0</v>
      </c>
      <c r="BB46" s="815">
        <v>0</v>
      </c>
      <c r="BC46" s="815">
        <v>0</v>
      </c>
      <c r="BD46" s="815">
        <v>0</v>
      </c>
      <c r="BE46" s="815">
        <v>0</v>
      </c>
      <c r="BF46" s="815">
        <v>0</v>
      </c>
      <c r="BG46" s="815">
        <v>0</v>
      </c>
      <c r="BH46" s="816">
        <v>0</v>
      </c>
      <c r="BI46" s="815">
        <v>0</v>
      </c>
      <c r="BJ46" s="815">
        <v>0</v>
      </c>
      <c r="BK46" s="815">
        <v>0</v>
      </c>
      <c r="BL46" s="815">
        <v>0</v>
      </c>
      <c r="BM46" s="815">
        <v>0</v>
      </c>
      <c r="BN46" s="815">
        <v>0</v>
      </c>
      <c r="BO46" s="811">
        <v>0</v>
      </c>
      <c r="BP46" s="811">
        <v>0</v>
      </c>
      <c r="BQ46" s="811">
        <v>0</v>
      </c>
      <c r="BR46" s="811">
        <v>0</v>
      </c>
      <c r="BS46" s="811">
        <v>0</v>
      </c>
      <c r="BT46" s="811">
        <v>0</v>
      </c>
      <c r="BU46" s="811">
        <v>0</v>
      </c>
      <c r="BV46" s="811">
        <v>0</v>
      </c>
      <c r="BW46" s="814">
        <v>0</v>
      </c>
      <c r="BX46" s="815">
        <v>0</v>
      </c>
      <c r="BY46" s="815">
        <v>0</v>
      </c>
      <c r="BZ46" s="815">
        <v>0</v>
      </c>
      <c r="CA46" s="815">
        <v>0</v>
      </c>
      <c r="CB46" s="815">
        <v>0</v>
      </c>
      <c r="CC46" s="815">
        <v>0</v>
      </c>
      <c r="CD46" s="815">
        <v>0</v>
      </c>
    </row>
    <row r="47" spans="1:82" ht="31.5">
      <c r="A47" s="496" t="s">
        <v>97</v>
      </c>
      <c r="B47" s="495" t="s">
        <v>98</v>
      </c>
      <c r="C47" s="490" t="s">
        <v>25</v>
      </c>
      <c r="D47" s="486" t="s">
        <v>176</v>
      </c>
      <c r="E47" s="503">
        <f>SUM(E48:E54)</f>
        <v>0.8</v>
      </c>
      <c r="F47" s="491">
        <f t="shared" ref="F47:K47" si="26">SUM(F48:F54)</f>
        <v>0.48</v>
      </c>
      <c r="G47" s="491">
        <f t="shared" si="26"/>
        <v>0</v>
      </c>
      <c r="H47" s="491">
        <f t="shared" si="26"/>
        <v>0</v>
      </c>
      <c r="I47" s="491">
        <f t="shared" si="26"/>
        <v>0.8</v>
      </c>
      <c r="J47" s="491">
        <f t="shared" si="26"/>
        <v>0.64000000000000012</v>
      </c>
      <c r="K47" s="667">
        <f t="shared" si="26"/>
        <v>2</v>
      </c>
      <c r="L47" s="492">
        <f t="shared" ref="L47" si="27">SUM(L48:L54)</f>
        <v>0</v>
      </c>
      <c r="M47" s="491">
        <f t="shared" ref="M47" si="28">SUM(M48:M54)</f>
        <v>0</v>
      </c>
      <c r="N47" s="491">
        <f t="shared" ref="N47" si="29">SUM(N48:N54)</f>
        <v>0</v>
      </c>
      <c r="O47" s="491">
        <f t="shared" ref="O47" si="30">SUM(O48:O54)</f>
        <v>0</v>
      </c>
      <c r="P47" s="491">
        <f t="shared" ref="P47" si="31">SUM(P48:P54)</f>
        <v>0</v>
      </c>
      <c r="Q47" s="491">
        <f t="shared" ref="Q47" si="32">SUM(Q48:Q54)</f>
        <v>0</v>
      </c>
      <c r="R47" s="491">
        <f t="shared" ref="R47" si="33">SUM(R48:R54)</f>
        <v>0</v>
      </c>
      <c r="S47" s="491">
        <f t="shared" ref="S47" si="34">SUM(S48:S54)</f>
        <v>0</v>
      </c>
      <c r="T47" s="491">
        <f t="shared" ref="T47" si="35">SUM(T48:T54)</f>
        <v>0</v>
      </c>
      <c r="U47" s="491">
        <f t="shared" ref="U47" si="36">SUM(U48:U54)</f>
        <v>0</v>
      </c>
      <c r="V47" s="491">
        <f t="shared" ref="V47" si="37">SUM(V48:V54)</f>
        <v>0</v>
      </c>
      <c r="W47" s="491">
        <f t="shared" ref="W47" si="38">SUM(W48:W54)</f>
        <v>0</v>
      </c>
      <c r="X47" s="491">
        <f t="shared" ref="X47" si="39">SUM(X48:X54)</f>
        <v>0</v>
      </c>
      <c r="Y47" s="493">
        <f t="shared" ref="Y47" si="40">SUM(Y48:Y54)</f>
        <v>0</v>
      </c>
      <c r="Z47" s="491">
        <f t="shared" ref="Z47" si="41">SUM(Z48:Z54)</f>
        <v>0</v>
      </c>
      <c r="AA47" s="491">
        <f t="shared" ref="AA47" si="42">SUM(AA48:AA54)</f>
        <v>0</v>
      </c>
      <c r="AB47" s="491">
        <f t="shared" ref="AB47" si="43">SUM(AB48:AB54)</f>
        <v>0</v>
      </c>
      <c r="AC47" s="491">
        <f t="shared" ref="AC47" si="44">SUM(AC48:AC54)</f>
        <v>0</v>
      </c>
      <c r="AD47" s="491">
        <f t="shared" ref="AD47" si="45">SUM(AD48:AD54)</f>
        <v>0</v>
      </c>
      <c r="AE47" s="491">
        <f t="shared" ref="AE47" si="46">SUM(AE48:AE54)</f>
        <v>0</v>
      </c>
      <c r="AF47" s="493">
        <f t="shared" ref="AF47" si="47">SUM(AF48:AF54)</f>
        <v>2</v>
      </c>
      <c r="AG47" s="503">
        <f t="shared" ref="AG47" si="48">SUM(AG48:AG54)</f>
        <v>1.8</v>
      </c>
      <c r="AH47" s="491">
        <f t="shared" ref="AH47" si="49">SUM(AH48:AH54)</f>
        <v>1.08</v>
      </c>
      <c r="AI47" s="491">
        <f t="shared" ref="AI47" si="50">SUM(AI48:AI54)</f>
        <v>0</v>
      </c>
      <c r="AJ47" s="491">
        <f t="shared" ref="AJ47" si="51">SUM(AJ48:AJ54)</f>
        <v>0</v>
      </c>
      <c r="AK47" s="491">
        <f t="shared" ref="AK47" si="52">SUM(AK48:AK54)</f>
        <v>0.8</v>
      </c>
      <c r="AL47" s="491">
        <f t="shared" ref="AL47" si="53">SUM(AL48:AL54)</f>
        <v>1.4400000000000002</v>
      </c>
      <c r="AM47" s="667">
        <f t="shared" ref="AM47" si="54">SUM(AM48:AM54)</f>
        <v>0.48</v>
      </c>
      <c r="AN47" s="492">
        <v>0</v>
      </c>
      <c r="AO47" s="491">
        <v>0</v>
      </c>
      <c r="AP47" s="491">
        <v>0</v>
      </c>
      <c r="AQ47" s="491">
        <v>0</v>
      </c>
      <c r="AR47" s="491">
        <v>0</v>
      </c>
      <c r="AS47" s="491">
        <v>0</v>
      </c>
      <c r="AT47" s="491">
        <v>0</v>
      </c>
      <c r="AU47" s="492">
        <f t="shared" ref="AU47" si="55">SUM(AU48:AU54)</f>
        <v>0</v>
      </c>
      <c r="AV47" s="491">
        <f t="shared" ref="AV47" si="56">SUM(AV48:AV54)</f>
        <v>0</v>
      </c>
      <c r="AW47" s="491">
        <f t="shared" ref="AW47" si="57">SUM(AW48:AW54)</f>
        <v>0</v>
      </c>
      <c r="AX47" s="491">
        <f t="shared" ref="AX47" si="58">SUM(AX48:AX54)</f>
        <v>0</v>
      </c>
      <c r="AY47" s="491">
        <f t="shared" ref="AY47" si="59">SUM(AY48:AY54)</f>
        <v>0</v>
      </c>
      <c r="AZ47" s="491">
        <f t="shared" ref="AZ47" si="60">SUM(AZ48:AZ54)</f>
        <v>0</v>
      </c>
      <c r="BA47" s="491">
        <f t="shared" ref="BA47" si="61">SUM(BA48:BA54)</f>
        <v>0</v>
      </c>
      <c r="BB47" s="491">
        <f t="shared" ref="BB47" si="62">SUM(BB48:BB54)</f>
        <v>0</v>
      </c>
      <c r="BC47" s="491">
        <f t="shared" ref="BC47" si="63">SUM(BC48:BC54)</f>
        <v>0</v>
      </c>
      <c r="BD47" s="491">
        <f t="shared" ref="BD47" si="64">SUM(BD48:BD54)</f>
        <v>0</v>
      </c>
      <c r="BE47" s="491">
        <f t="shared" ref="BE47" si="65">SUM(BE48:BE54)</f>
        <v>0</v>
      </c>
      <c r="BF47" s="491">
        <f t="shared" ref="BF47" si="66">SUM(BF48:BF54)</f>
        <v>0</v>
      </c>
      <c r="BG47" s="491">
        <f t="shared" ref="BG47" si="67">SUM(BG48:BG54)</f>
        <v>0</v>
      </c>
      <c r="BH47" s="491">
        <f t="shared" ref="BH47" si="68">SUM(BH48:BH54)</f>
        <v>0</v>
      </c>
      <c r="BI47" s="491">
        <f t="shared" ref="BI47" si="69">SUM(BI48:BI54)</f>
        <v>0</v>
      </c>
      <c r="BJ47" s="491">
        <f t="shared" ref="BJ47" si="70">SUM(BJ48:BJ54)</f>
        <v>0</v>
      </c>
      <c r="BK47" s="491">
        <f t="shared" ref="BK47" si="71">SUM(BK48:BK54)</f>
        <v>0</v>
      </c>
      <c r="BL47" s="491">
        <f t="shared" ref="BL47" si="72">SUM(BL48:BL54)</f>
        <v>0</v>
      </c>
      <c r="BM47" s="491">
        <f t="shared" ref="BM47" si="73">SUM(BM48:BM54)</f>
        <v>0</v>
      </c>
      <c r="BN47" s="491">
        <f t="shared" ref="BN47" si="74">SUM(BN48:BN54)</f>
        <v>0</v>
      </c>
      <c r="BO47" s="491">
        <v>0</v>
      </c>
      <c r="BP47" s="491">
        <v>0</v>
      </c>
      <c r="BQ47" s="491">
        <v>0</v>
      </c>
      <c r="BR47" s="491">
        <v>0</v>
      </c>
      <c r="BS47" s="491">
        <v>0</v>
      </c>
      <c r="BT47" s="491">
        <v>0</v>
      </c>
      <c r="BU47" s="491">
        <v>0</v>
      </c>
      <c r="BV47" s="491">
        <v>0</v>
      </c>
      <c r="BW47" s="492">
        <f t="shared" ref="BW47" si="75">SUM(BW48:BW54)</f>
        <v>0</v>
      </c>
      <c r="BX47" s="491">
        <f t="shared" ref="BX47" si="76">SUM(BX48:BX54)</f>
        <v>0</v>
      </c>
      <c r="BY47" s="491">
        <f t="shared" ref="BY47" si="77">SUM(BY48:BY54)</f>
        <v>0</v>
      </c>
      <c r="BZ47" s="491">
        <f t="shared" ref="BZ47" si="78">SUM(BZ48:BZ54)</f>
        <v>0</v>
      </c>
      <c r="CA47" s="491">
        <f t="shared" ref="CA47" si="79">SUM(CA48:CA54)</f>
        <v>0</v>
      </c>
      <c r="CB47" s="491">
        <f t="shared" ref="CB47" si="80">SUM(CB48:CB54)</f>
        <v>0</v>
      </c>
      <c r="CC47" s="491">
        <f t="shared" ref="CC47" si="81">SUM(CC48:CC54)</f>
        <v>0</v>
      </c>
      <c r="CD47" s="492">
        <f t="shared" ref="CD47" si="82">SUM(CD48:CD54)</f>
        <v>0</v>
      </c>
    </row>
    <row r="48" spans="1:82" s="819" customFormat="1" ht="45">
      <c r="A48" s="806" t="s">
        <v>99</v>
      </c>
      <c r="B48" s="807" t="s">
        <v>100</v>
      </c>
      <c r="C48" s="808" t="s">
        <v>101</v>
      </c>
      <c r="D48" s="809" t="s">
        <v>176</v>
      </c>
      <c r="E48" s="810">
        <v>0</v>
      </c>
      <c r="F48" s="811">
        <f t="shared" ref="F48:F54" si="83">E48*0.6</f>
        <v>0</v>
      </c>
      <c r="G48" s="812">
        <v>0</v>
      </c>
      <c r="H48" s="812">
        <v>0</v>
      </c>
      <c r="I48" s="812">
        <v>0.4</v>
      </c>
      <c r="J48" s="811">
        <f t="shared" ref="J48:J54" si="84">E48*0.8</f>
        <v>0</v>
      </c>
      <c r="K48" s="813">
        <v>0</v>
      </c>
      <c r="L48" s="814">
        <v>0</v>
      </c>
      <c r="M48" s="814">
        <v>0</v>
      </c>
      <c r="N48" s="815">
        <v>0</v>
      </c>
      <c r="O48" s="815">
        <v>0</v>
      </c>
      <c r="P48" s="815">
        <v>0</v>
      </c>
      <c r="Q48" s="815">
        <v>0</v>
      </c>
      <c r="R48" s="815">
        <v>0</v>
      </c>
      <c r="S48" s="815">
        <v>0</v>
      </c>
      <c r="T48" s="815">
        <v>0</v>
      </c>
      <c r="U48" s="815">
        <v>0</v>
      </c>
      <c r="V48" s="815">
        <v>0</v>
      </c>
      <c r="W48" s="815">
        <v>0</v>
      </c>
      <c r="X48" s="815">
        <v>0</v>
      </c>
      <c r="Y48" s="816">
        <v>0</v>
      </c>
      <c r="Z48" s="815">
        <v>0</v>
      </c>
      <c r="AA48" s="815">
        <v>0</v>
      </c>
      <c r="AB48" s="815">
        <v>0</v>
      </c>
      <c r="AC48" s="815">
        <v>0</v>
      </c>
      <c r="AD48" s="815">
        <v>0</v>
      </c>
      <c r="AE48" s="815">
        <v>0</v>
      </c>
      <c r="AF48" s="816">
        <v>0</v>
      </c>
      <c r="AG48" s="810">
        <v>0</v>
      </c>
      <c r="AH48" s="811">
        <f t="shared" ref="AH48:AH49" si="85">AG48*0.6</f>
        <v>0</v>
      </c>
      <c r="AI48" s="812">
        <v>0</v>
      </c>
      <c r="AJ48" s="812">
        <v>0</v>
      </c>
      <c r="AK48" s="812">
        <v>0.4</v>
      </c>
      <c r="AL48" s="811">
        <f t="shared" ref="AL48:AM54" si="86">AG48*0.8</f>
        <v>0</v>
      </c>
      <c r="AM48" s="813">
        <v>0</v>
      </c>
      <c r="AN48" s="817">
        <v>0</v>
      </c>
      <c r="AO48" s="811">
        <v>0</v>
      </c>
      <c r="AP48" s="811">
        <v>0</v>
      </c>
      <c r="AQ48" s="811">
        <v>0</v>
      </c>
      <c r="AR48" s="811">
        <v>0</v>
      </c>
      <c r="AS48" s="811">
        <v>0</v>
      </c>
      <c r="AT48" s="811">
        <v>0</v>
      </c>
      <c r="AU48" s="814">
        <v>0</v>
      </c>
      <c r="AV48" s="815">
        <v>0</v>
      </c>
      <c r="AW48" s="815">
        <v>0</v>
      </c>
      <c r="AX48" s="815">
        <v>0</v>
      </c>
      <c r="AY48" s="815">
        <v>0</v>
      </c>
      <c r="AZ48" s="815">
        <v>0</v>
      </c>
      <c r="BA48" s="815">
        <v>0</v>
      </c>
      <c r="BB48" s="815">
        <v>0</v>
      </c>
      <c r="BC48" s="815">
        <v>0</v>
      </c>
      <c r="BD48" s="815">
        <v>0</v>
      </c>
      <c r="BE48" s="815">
        <v>0</v>
      </c>
      <c r="BF48" s="815">
        <v>0</v>
      </c>
      <c r="BG48" s="815">
        <v>0</v>
      </c>
      <c r="BH48" s="816">
        <v>0</v>
      </c>
      <c r="BI48" s="815">
        <v>0</v>
      </c>
      <c r="BJ48" s="815">
        <v>0</v>
      </c>
      <c r="BK48" s="815">
        <v>0</v>
      </c>
      <c r="BL48" s="815">
        <v>0</v>
      </c>
      <c r="BM48" s="815">
        <v>0</v>
      </c>
      <c r="BN48" s="815">
        <v>0</v>
      </c>
      <c r="BO48" s="811">
        <v>0</v>
      </c>
      <c r="BP48" s="811">
        <v>0</v>
      </c>
      <c r="BQ48" s="811">
        <v>0</v>
      </c>
      <c r="BR48" s="811">
        <v>0</v>
      </c>
      <c r="BS48" s="811">
        <v>0</v>
      </c>
      <c r="BT48" s="811">
        <v>0</v>
      </c>
      <c r="BU48" s="811">
        <v>0</v>
      </c>
      <c r="BV48" s="811">
        <v>0</v>
      </c>
      <c r="BW48" s="818">
        <v>0</v>
      </c>
      <c r="BX48" s="816">
        <v>0</v>
      </c>
      <c r="BY48" s="815">
        <v>0</v>
      </c>
      <c r="BZ48" s="815">
        <v>0</v>
      </c>
      <c r="CA48" s="815">
        <v>0</v>
      </c>
      <c r="CB48" s="815">
        <v>0</v>
      </c>
      <c r="CC48" s="815">
        <v>0</v>
      </c>
      <c r="CD48" s="815">
        <v>0</v>
      </c>
    </row>
    <row r="49" spans="1:82" s="799" customFormat="1" ht="30">
      <c r="A49" s="800" t="s">
        <v>102</v>
      </c>
      <c r="B49" s="801" t="s">
        <v>103</v>
      </c>
      <c r="C49" s="802" t="s">
        <v>104</v>
      </c>
      <c r="D49" s="803" t="s">
        <v>176</v>
      </c>
      <c r="E49" s="788">
        <v>0.8</v>
      </c>
      <c r="F49" s="789">
        <f t="shared" si="83"/>
        <v>0.48</v>
      </c>
      <c r="G49" s="790">
        <v>0</v>
      </c>
      <c r="H49" s="790">
        <v>0</v>
      </c>
      <c r="I49" s="790">
        <v>0.4</v>
      </c>
      <c r="J49" s="789">
        <f t="shared" si="84"/>
        <v>0.64000000000000012</v>
      </c>
      <c r="K49" s="791">
        <v>0</v>
      </c>
      <c r="L49" s="804">
        <v>0</v>
      </c>
      <c r="M49" s="804">
        <v>0</v>
      </c>
      <c r="N49" s="795">
        <v>0</v>
      </c>
      <c r="O49" s="795">
        <v>0</v>
      </c>
      <c r="P49" s="795">
        <v>0</v>
      </c>
      <c r="Q49" s="795">
        <v>0</v>
      </c>
      <c r="R49" s="795">
        <v>0</v>
      </c>
      <c r="S49" s="795">
        <v>0</v>
      </c>
      <c r="T49" s="795">
        <v>0</v>
      </c>
      <c r="U49" s="795">
        <v>0</v>
      </c>
      <c r="V49" s="795">
        <v>0</v>
      </c>
      <c r="W49" s="795">
        <v>0</v>
      </c>
      <c r="X49" s="795">
        <v>0</v>
      </c>
      <c r="Y49" s="796">
        <v>0</v>
      </c>
      <c r="Z49" s="795">
        <v>0</v>
      </c>
      <c r="AA49" s="795">
        <v>0</v>
      </c>
      <c r="AB49" s="795">
        <v>0</v>
      </c>
      <c r="AC49" s="795">
        <v>0</v>
      </c>
      <c r="AD49" s="795">
        <v>0</v>
      </c>
      <c r="AE49" s="795">
        <v>0</v>
      </c>
      <c r="AF49" s="796">
        <v>0</v>
      </c>
      <c r="AG49" s="788">
        <v>0.8</v>
      </c>
      <c r="AH49" s="789">
        <f t="shared" si="85"/>
        <v>0.48</v>
      </c>
      <c r="AI49" s="790">
        <v>0</v>
      </c>
      <c r="AJ49" s="790">
        <v>0</v>
      </c>
      <c r="AK49" s="790">
        <v>0.4</v>
      </c>
      <c r="AL49" s="789">
        <f t="shared" si="86"/>
        <v>0.64000000000000012</v>
      </c>
      <c r="AM49" s="791">
        <v>0</v>
      </c>
      <c r="AN49" s="797">
        <v>0</v>
      </c>
      <c r="AO49" s="789">
        <v>0</v>
      </c>
      <c r="AP49" s="789">
        <v>0</v>
      </c>
      <c r="AQ49" s="789">
        <v>0</v>
      </c>
      <c r="AR49" s="789">
        <v>0</v>
      </c>
      <c r="AS49" s="789">
        <v>0</v>
      </c>
      <c r="AT49" s="789">
        <v>0</v>
      </c>
      <c r="AU49" s="804">
        <v>0</v>
      </c>
      <c r="AV49" s="795">
        <v>0</v>
      </c>
      <c r="AW49" s="795">
        <v>0</v>
      </c>
      <c r="AX49" s="795">
        <v>0</v>
      </c>
      <c r="AY49" s="795">
        <v>0</v>
      </c>
      <c r="AZ49" s="795">
        <v>0</v>
      </c>
      <c r="BA49" s="795">
        <v>0</v>
      </c>
      <c r="BB49" s="795">
        <v>0</v>
      </c>
      <c r="BC49" s="795">
        <v>0</v>
      </c>
      <c r="BD49" s="795">
        <v>0</v>
      </c>
      <c r="BE49" s="795">
        <v>0</v>
      </c>
      <c r="BF49" s="795">
        <v>0</v>
      </c>
      <c r="BG49" s="795">
        <v>0</v>
      </c>
      <c r="BH49" s="796">
        <v>0</v>
      </c>
      <c r="BI49" s="795">
        <v>0</v>
      </c>
      <c r="BJ49" s="795">
        <v>0</v>
      </c>
      <c r="BK49" s="795">
        <v>0</v>
      </c>
      <c r="BL49" s="795">
        <v>0</v>
      </c>
      <c r="BM49" s="795">
        <v>0</v>
      </c>
      <c r="BN49" s="795">
        <v>0</v>
      </c>
      <c r="BO49" s="789">
        <v>0</v>
      </c>
      <c r="BP49" s="789">
        <v>0</v>
      </c>
      <c r="BQ49" s="789">
        <v>0</v>
      </c>
      <c r="BR49" s="789">
        <v>0</v>
      </c>
      <c r="BS49" s="789">
        <v>0</v>
      </c>
      <c r="BT49" s="789">
        <v>0</v>
      </c>
      <c r="BU49" s="789">
        <v>0</v>
      </c>
      <c r="BV49" s="789">
        <v>0</v>
      </c>
      <c r="BW49" s="805">
        <v>0</v>
      </c>
      <c r="BX49" s="796">
        <v>0</v>
      </c>
      <c r="BY49" s="795">
        <v>0</v>
      </c>
      <c r="BZ49" s="795">
        <v>0</v>
      </c>
      <c r="CA49" s="795">
        <v>0</v>
      </c>
      <c r="CB49" s="795">
        <v>0</v>
      </c>
      <c r="CC49" s="795">
        <v>0</v>
      </c>
      <c r="CD49" s="795">
        <v>0</v>
      </c>
    </row>
    <row r="50" spans="1:82" s="819" customFormat="1" ht="45">
      <c r="A50" s="820" t="s">
        <v>105</v>
      </c>
      <c r="B50" s="807" t="s">
        <v>106</v>
      </c>
      <c r="C50" s="821" t="s">
        <v>107</v>
      </c>
      <c r="D50" s="822" t="s">
        <v>176</v>
      </c>
      <c r="E50" s="810">
        <v>0</v>
      </c>
      <c r="F50" s="811">
        <v>0</v>
      </c>
      <c r="G50" s="812">
        <v>0</v>
      </c>
      <c r="H50" s="812">
        <v>0</v>
      </c>
      <c r="I50" s="812">
        <v>0</v>
      </c>
      <c r="J50" s="811">
        <f t="shared" si="84"/>
        <v>0</v>
      </c>
      <c r="K50" s="813">
        <v>0</v>
      </c>
      <c r="L50" s="823">
        <v>0</v>
      </c>
      <c r="M50" s="823">
        <v>0</v>
      </c>
      <c r="N50" s="824">
        <v>0</v>
      </c>
      <c r="O50" s="824">
        <v>0</v>
      </c>
      <c r="P50" s="824">
        <v>0</v>
      </c>
      <c r="Q50" s="824">
        <v>0</v>
      </c>
      <c r="R50" s="824">
        <v>0</v>
      </c>
      <c r="S50" s="824">
        <v>0</v>
      </c>
      <c r="T50" s="824">
        <v>0</v>
      </c>
      <c r="U50" s="824">
        <v>0</v>
      </c>
      <c r="V50" s="824">
        <v>0</v>
      </c>
      <c r="W50" s="824">
        <v>0</v>
      </c>
      <c r="X50" s="824">
        <v>0</v>
      </c>
      <c r="Y50" s="825">
        <v>0</v>
      </c>
      <c r="Z50" s="815">
        <v>0</v>
      </c>
      <c r="AA50" s="815">
        <v>0</v>
      </c>
      <c r="AB50" s="815">
        <v>0</v>
      </c>
      <c r="AC50" s="815">
        <v>0</v>
      </c>
      <c r="AD50" s="815">
        <v>0</v>
      </c>
      <c r="AE50" s="815">
        <v>0</v>
      </c>
      <c r="AF50" s="816">
        <v>0</v>
      </c>
      <c r="AG50" s="810">
        <v>0</v>
      </c>
      <c r="AH50" s="811">
        <v>0</v>
      </c>
      <c r="AI50" s="812">
        <v>0</v>
      </c>
      <c r="AJ50" s="812">
        <v>0</v>
      </c>
      <c r="AK50" s="812">
        <v>0</v>
      </c>
      <c r="AL50" s="811">
        <f t="shared" si="86"/>
        <v>0</v>
      </c>
      <c r="AM50" s="813">
        <v>0</v>
      </c>
      <c r="AN50" s="817">
        <v>0</v>
      </c>
      <c r="AO50" s="811">
        <v>0</v>
      </c>
      <c r="AP50" s="811">
        <v>0</v>
      </c>
      <c r="AQ50" s="811">
        <v>0</v>
      </c>
      <c r="AR50" s="811">
        <v>0</v>
      </c>
      <c r="AS50" s="811">
        <v>0</v>
      </c>
      <c r="AT50" s="811">
        <v>0</v>
      </c>
      <c r="AU50" s="823">
        <v>0</v>
      </c>
      <c r="AV50" s="824">
        <v>0</v>
      </c>
      <c r="AW50" s="824">
        <v>0</v>
      </c>
      <c r="AX50" s="824">
        <v>0</v>
      </c>
      <c r="AY50" s="824">
        <v>0</v>
      </c>
      <c r="AZ50" s="824">
        <v>0</v>
      </c>
      <c r="BA50" s="824">
        <v>0</v>
      </c>
      <c r="BB50" s="824">
        <v>0</v>
      </c>
      <c r="BC50" s="824">
        <v>0</v>
      </c>
      <c r="BD50" s="824">
        <v>0</v>
      </c>
      <c r="BE50" s="824">
        <v>0</v>
      </c>
      <c r="BF50" s="824">
        <v>0</v>
      </c>
      <c r="BG50" s="824">
        <v>0</v>
      </c>
      <c r="BH50" s="825">
        <v>0</v>
      </c>
      <c r="BI50" s="824">
        <v>0</v>
      </c>
      <c r="BJ50" s="824">
        <v>0</v>
      </c>
      <c r="BK50" s="824">
        <v>0</v>
      </c>
      <c r="BL50" s="824">
        <v>0</v>
      </c>
      <c r="BM50" s="824">
        <v>0</v>
      </c>
      <c r="BN50" s="824">
        <v>0</v>
      </c>
      <c r="BO50" s="811">
        <v>0</v>
      </c>
      <c r="BP50" s="811">
        <v>0</v>
      </c>
      <c r="BQ50" s="811">
        <v>0</v>
      </c>
      <c r="BR50" s="811">
        <v>0</v>
      </c>
      <c r="BS50" s="811">
        <v>0</v>
      </c>
      <c r="BT50" s="811">
        <v>0</v>
      </c>
      <c r="BU50" s="811">
        <v>0</v>
      </c>
      <c r="BV50" s="811">
        <v>0</v>
      </c>
      <c r="BW50" s="826">
        <v>0</v>
      </c>
      <c r="BX50" s="825">
        <v>0</v>
      </c>
      <c r="BY50" s="825">
        <v>0</v>
      </c>
      <c r="BZ50" s="825">
        <v>0</v>
      </c>
      <c r="CA50" s="825">
        <v>0</v>
      </c>
      <c r="CB50" s="824">
        <v>0</v>
      </c>
      <c r="CC50" s="824">
        <v>0</v>
      </c>
      <c r="CD50" s="824">
        <v>0</v>
      </c>
    </row>
    <row r="51" spans="1:82" s="819" customFormat="1">
      <c r="A51" s="693" t="s">
        <v>114</v>
      </c>
      <c r="B51" s="702" t="s">
        <v>115</v>
      </c>
      <c r="C51" s="716" t="s">
        <v>116</v>
      </c>
      <c r="D51" s="822" t="s">
        <v>176</v>
      </c>
      <c r="E51" s="810">
        <v>0</v>
      </c>
      <c r="F51" s="811">
        <v>0</v>
      </c>
      <c r="G51" s="812">
        <v>0</v>
      </c>
      <c r="H51" s="812">
        <v>0</v>
      </c>
      <c r="I51" s="812">
        <v>0</v>
      </c>
      <c r="J51" s="811">
        <f t="shared" si="84"/>
        <v>0</v>
      </c>
      <c r="K51" s="813">
        <v>0</v>
      </c>
      <c r="L51" s="823">
        <v>0</v>
      </c>
      <c r="M51" s="823">
        <v>0</v>
      </c>
      <c r="N51" s="824">
        <v>0</v>
      </c>
      <c r="O51" s="824">
        <v>0</v>
      </c>
      <c r="P51" s="824">
        <v>0</v>
      </c>
      <c r="Q51" s="824">
        <v>0</v>
      </c>
      <c r="R51" s="824">
        <v>0</v>
      </c>
      <c r="S51" s="824">
        <v>0</v>
      </c>
      <c r="T51" s="824">
        <v>0</v>
      </c>
      <c r="U51" s="824">
        <v>0</v>
      </c>
      <c r="V51" s="824">
        <v>0</v>
      </c>
      <c r="W51" s="824">
        <v>0</v>
      </c>
      <c r="X51" s="824">
        <v>0</v>
      </c>
      <c r="Y51" s="825">
        <v>0</v>
      </c>
      <c r="Z51" s="815">
        <v>0</v>
      </c>
      <c r="AA51" s="815">
        <v>0</v>
      </c>
      <c r="AB51" s="815">
        <v>0</v>
      </c>
      <c r="AC51" s="815">
        <v>0</v>
      </c>
      <c r="AD51" s="815">
        <v>0</v>
      </c>
      <c r="AE51" s="815">
        <v>0</v>
      </c>
      <c r="AF51" s="816">
        <v>0</v>
      </c>
      <c r="AG51" s="810">
        <v>0</v>
      </c>
      <c r="AH51" s="811">
        <v>0</v>
      </c>
      <c r="AI51" s="812">
        <v>0</v>
      </c>
      <c r="AJ51" s="812">
        <v>0</v>
      </c>
      <c r="AK51" s="812">
        <v>0</v>
      </c>
      <c r="AL51" s="811">
        <f t="shared" si="86"/>
        <v>0</v>
      </c>
      <c r="AM51" s="813">
        <v>0</v>
      </c>
      <c r="AN51" s="817">
        <v>0</v>
      </c>
      <c r="AO51" s="811">
        <v>0</v>
      </c>
      <c r="AP51" s="811">
        <v>0</v>
      </c>
      <c r="AQ51" s="811">
        <v>0</v>
      </c>
      <c r="AR51" s="811">
        <v>0</v>
      </c>
      <c r="AS51" s="811">
        <v>0</v>
      </c>
      <c r="AT51" s="811">
        <v>0</v>
      </c>
      <c r="AU51" s="823">
        <v>0</v>
      </c>
      <c r="AV51" s="824">
        <v>0</v>
      </c>
      <c r="AW51" s="824">
        <v>0</v>
      </c>
      <c r="AX51" s="824">
        <v>0</v>
      </c>
      <c r="AY51" s="824">
        <v>0</v>
      </c>
      <c r="AZ51" s="824">
        <v>0</v>
      </c>
      <c r="BA51" s="824">
        <v>0</v>
      </c>
      <c r="BB51" s="824">
        <v>0</v>
      </c>
      <c r="BC51" s="824">
        <v>0</v>
      </c>
      <c r="BD51" s="824">
        <v>0</v>
      </c>
      <c r="BE51" s="824">
        <v>0</v>
      </c>
      <c r="BF51" s="824">
        <v>0</v>
      </c>
      <c r="BG51" s="824">
        <v>0</v>
      </c>
      <c r="BH51" s="825">
        <v>0</v>
      </c>
      <c r="BI51" s="824">
        <v>0</v>
      </c>
      <c r="BJ51" s="824">
        <v>0</v>
      </c>
      <c r="BK51" s="824">
        <v>0</v>
      </c>
      <c r="BL51" s="824">
        <v>0</v>
      </c>
      <c r="BM51" s="824">
        <v>0</v>
      </c>
      <c r="BN51" s="824">
        <v>0</v>
      </c>
      <c r="BO51" s="811">
        <v>0</v>
      </c>
      <c r="BP51" s="811">
        <v>0</v>
      </c>
      <c r="BQ51" s="811">
        <v>0</v>
      </c>
      <c r="BR51" s="811">
        <v>0</v>
      </c>
      <c r="BS51" s="811">
        <v>0</v>
      </c>
      <c r="BT51" s="811">
        <v>0</v>
      </c>
      <c r="BU51" s="811">
        <v>0</v>
      </c>
      <c r="BV51" s="811">
        <v>0</v>
      </c>
      <c r="BW51" s="826">
        <v>0</v>
      </c>
      <c r="BX51" s="825">
        <v>0</v>
      </c>
      <c r="BY51" s="825">
        <v>0</v>
      </c>
      <c r="BZ51" s="825">
        <v>0</v>
      </c>
      <c r="CA51" s="825">
        <v>0</v>
      </c>
      <c r="CB51" s="824">
        <v>0</v>
      </c>
      <c r="CC51" s="824">
        <v>0</v>
      </c>
      <c r="CD51" s="824">
        <v>0</v>
      </c>
    </row>
    <row r="52" spans="1:82" s="799" customFormat="1" ht="60">
      <c r="A52" s="733" t="s">
        <v>117</v>
      </c>
      <c r="B52" s="723" t="s">
        <v>118</v>
      </c>
      <c r="C52" s="734" t="s">
        <v>119</v>
      </c>
      <c r="D52" s="787" t="s">
        <v>176</v>
      </c>
      <c r="E52" s="788">
        <v>0</v>
      </c>
      <c r="F52" s="789">
        <f t="shared" si="83"/>
        <v>0</v>
      </c>
      <c r="G52" s="790">
        <v>0</v>
      </c>
      <c r="H52" s="790">
        <v>0</v>
      </c>
      <c r="I52" s="790">
        <v>0</v>
      </c>
      <c r="J52" s="789">
        <f t="shared" si="84"/>
        <v>0</v>
      </c>
      <c r="K52" s="791">
        <v>1</v>
      </c>
      <c r="L52" s="792">
        <v>0</v>
      </c>
      <c r="M52" s="792">
        <v>0</v>
      </c>
      <c r="N52" s="793">
        <v>0</v>
      </c>
      <c r="O52" s="793">
        <v>0</v>
      </c>
      <c r="P52" s="793">
        <v>0</v>
      </c>
      <c r="Q52" s="793">
        <v>0</v>
      </c>
      <c r="R52" s="793">
        <v>0</v>
      </c>
      <c r="S52" s="793">
        <v>0</v>
      </c>
      <c r="T52" s="793">
        <v>0</v>
      </c>
      <c r="U52" s="793">
        <v>0</v>
      </c>
      <c r="V52" s="793">
        <v>0</v>
      </c>
      <c r="W52" s="793">
        <v>0</v>
      </c>
      <c r="X52" s="793">
        <v>0</v>
      </c>
      <c r="Y52" s="794">
        <v>0</v>
      </c>
      <c r="Z52" s="795">
        <v>0</v>
      </c>
      <c r="AA52" s="795">
        <v>0</v>
      </c>
      <c r="AB52" s="795">
        <v>0</v>
      </c>
      <c r="AC52" s="795">
        <v>0</v>
      </c>
      <c r="AD52" s="795">
        <v>0</v>
      </c>
      <c r="AE52" s="795">
        <v>0</v>
      </c>
      <c r="AF52" s="796">
        <v>1</v>
      </c>
      <c r="AG52" s="788">
        <v>0</v>
      </c>
      <c r="AH52" s="789">
        <f t="shared" ref="AH52:AH54" si="87">AG52*0.6</f>
        <v>0</v>
      </c>
      <c r="AI52" s="790">
        <v>0</v>
      </c>
      <c r="AJ52" s="790">
        <v>0</v>
      </c>
      <c r="AK52" s="790">
        <v>0</v>
      </c>
      <c r="AL52" s="789">
        <f t="shared" si="86"/>
        <v>0</v>
      </c>
      <c r="AM52" s="789">
        <f t="shared" si="86"/>
        <v>0</v>
      </c>
      <c r="AN52" s="797">
        <v>0</v>
      </c>
      <c r="AO52" s="789">
        <v>0</v>
      </c>
      <c r="AP52" s="789">
        <v>0</v>
      </c>
      <c r="AQ52" s="789">
        <v>0</v>
      </c>
      <c r="AR52" s="789">
        <v>0</v>
      </c>
      <c r="AS52" s="789">
        <v>0</v>
      </c>
      <c r="AT52" s="789">
        <v>0</v>
      </c>
      <c r="AU52" s="792">
        <v>0</v>
      </c>
      <c r="AV52" s="793">
        <v>0</v>
      </c>
      <c r="AW52" s="793">
        <v>0</v>
      </c>
      <c r="AX52" s="793">
        <v>0</v>
      </c>
      <c r="AY52" s="793">
        <v>0</v>
      </c>
      <c r="AZ52" s="793">
        <v>0</v>
      </c>
      <c r="BA52" s="793">
        <v>0</v>
      </c>
      <c r="BB52" s="793">
        <v>0</v>
      </c>
      <c r="BC52" s="793">
        <v>0</v>
      </c>
      <c r="BD52" s="793">
        <v>0</v>
      </c>
      <c r="BE52" s="793">
        <v>0</v>
      </c>
      <c r="BF52" s="793">
        <v>0</v>
      </c>
      <c r="BG52" s="793">
        <v>0</v>
      </c>
      <c r="BH52" s="794">
        <v>0</v>
      </c>
      <c r="BI52" s="793">
        <v>0</v>
      </c>
      <c r="BJ52" s="793">
        <v>0</v>
      </c>
      <c r="BK52" s="793">
        <v>0</v>
      </c>
      <c r="BL52" s="793">
        <v>0</v>
      </c>
      <c r="BM52" s="793">
        <v>0</v>
      </c>
      <c r="BN52" s="793">
        <v>0</v>
      </c>
      <c r="BO52" s="789">
        <v>0</v>
      </c>
      <c r="BP52" s="789">
        <v>0</v>
      </c>
      <c r="BQ52" s="789">
        <v>0</v>
      </c>
      <c r="BR52" s="789">
        <v>0</v>
      </c>
      <c r="BS52" s="789">
        <v>0</v>
      </c>
      <c r="BT52" s="789">
        <v>0</v>
      </c>
      <c r="BU52" s="789">
        <v>0</v>
      </c>
      <c r="BV52" s="789">
        <v>0</v>
      </c>
      <c r="BW52" s="798">
        <v>0</v>
      </c>
      <c r="BX52" s="794">
        <v>0</v>
      </c>
      <c r="BY52" s="794">
        <v>0</v>
      </c>
      <c r="BZ52" s="794">
        <v>0</v>
      </c>
      <c r="CA52" s="794">
        <v>0</v>
      </c>
      <c r="CB52" s="793">
        <v>0</v>
      </c>
      <c r="CC52" s="793">
        <v>0</v>
      </c>
      <c r="CD52" s="793">
        <v>0</v>
      </c>
    </row>
    <row r="53" spans="1:82" s="799" customFormat="1" ht="48">
      <c r="A53" s="754" t="s">
        <v>123</v>
      </c>
      <c r="B53" s="755" t="s">
        <v>124</v>
      </c>
      <c r="C53" s="756" t="s">
        <v>125</v>
      </c>
      <c r="D53" s="753" t="s">
        <v>176</v>
      </c>
      <c r="E53" s="788">
        <v>0</v>
      </c>
      <c r="F53" s="789">
        <v>0</v>
      </c>
      <c r="G53" s="790">
        <v>0</v>
      </c>
      <c r="H53" s="790">
        <v>0</v>
      </c>
      <c r="I53" s="790">
        <v>0</v>
      </c>
      <c r="J53" s="789">
        <f t="shared" ref="J53" si="88">E53*0.8</f>
        <v>0</v>
      </c>
      <c r="K53" s="791">
        <v>1</v>
      </c>
      <c r="L53" s="792">
        <v>0</v>
      </c>
      <c r="M53" s="792">
        <v>0</v>
      </c>
      <c r="N53" s="793">
        <v>0</v>
      </c>
      <c r="O53" s="793">
        <v>0</v>
      </c>
      <c r="P53" s="793">
        <v>0</v>
      </c>
      <c r="Q53" s="793">
        <v>0</v>
      </c>
      <c r="R53" s="793">
        <v>0</v>
      </c>
      <c r="S53" s="793">
        <v>0</v>
      </c>
      <c r="T53" s="793">
        <v>0</v>
      </c>
      <c r="U53" s="793">
        <v>0</v>
      </c>
      <c r="V53" s="793">
        <v>0</v>
      </c>
      <c r="W53" s="793">
        <v>0</v>
      </c>
      <c r="X53" s="793">
        <v>0</v>
      </c>
      <c r="Y53" s="794">
        <v>0</v>
      </c>
      <c r="Z53" s="795">
        <v>0</v>
      </c>
      <c r="AA53" s="795">
        <v>0</v>
      </c>
      <c r="AB53" s="795">
        <v>0</v>
      </c>
      <c r="AC53" s="795">
        <v>0</v>
      </c>
      <c r="AD53" s="795">
        <v>0</v>
      </c>
      <c r="AE53" s="795">
        <v>0</v>
      </c>
      <c r="AF53" s="796">
        <v>1</v>
      </c>
      <c r="AG53" s="788">
        <v>1</v>
      </c>
      <c r="AH53" s="789">
        <f t="shared" ref="AH53" si="89">AG53*0.6</f>
        <v>0.6</v>
      </c>
      <c r="AI53" s="790">
        <v>0</v>
      </c>
      <c r="AJ53" s="790">
        <v>0</v>
      </c>
      <c r="AK53" s="790">
        <v>0</v>
      </c>
      <c r="AL53" s="789">
        <f t="shared" ref="AL53" si="90">AG53*0.8</f>
        <v>0.8</v>
      </c>
      <c r="AM53" s="789">
        <f t="shared" ref="AM53" si="91">AH53*0.8</f>
        <v>0.48</v>
      </c>
      <c r="AN53" s="797">
        <v>0</v>
      </c>
      <c r="AO53" s="789">
        <v>0</v>
      </c>
      <c r="AP53" s="789">
        <v>0</v>
      </c>
      <c r="AQ53" s="789">
        <v>0</v>
      </c>
      <c r="AR53" s="789">
        <v>0</v>
      </c>
      <c r="AS53" s="789">
        <v>0</v>
      </c>
      <c r="AT53" s="789">
        <v>0</v>
      </c>
      <c r="AU53" s="792">
        <v>0</v>
      </c>
      <c r="AV53" s="793">
        <v>0</v>
      </c>
      <c r="AW53" s="793">
        <v>0</v>
      </c>
      <c r="AX53" s="793">
        <v>0</v>
      </c>
      <c r="AY53" s="793">
        <v>0</v>
      </c>
      <c r="AZ53" s="793">
        <v>0</v>
      </c>
      <c r="BA53" s="793">
        <v>0</v>
      </c>
      <c r="BB53" s="793">
        <v>0</v>
      </c>
      <c r="BC53" s="793">
        <v>0</v>
      </c>
      <c r="BD53" s="793">
        <v>0</v>
      </c>
      <c r="BE53" s="793">
        <v>0</v>
      </c>
      <c r="BF53" s="793">
        <v>0</v>
      </c>
      <c r="BG53" s="793">
        <v>0</v>
      </c>
      <c r="BH53" s="794">
        <v>0</v>
      </c>
      <c r="BI53" s="793">
        <v>0</v>
      </c>
      <c r="BJ53" s="793">
        <v>0</v>
      </c>
      <c r="BK53" s="793">
        <v>0</v>
      </c>
      <c r="BL53" s="793">
        <v>0</v>
      </c>
      <c r="BM53" s="793">
        <v>0</v>
      </c>
      <c r="BN53" s="793">
        <v>0</v>
      </c>
      <c r="BO53" s="789">
        <v>0</v>
      </c>
      <c r="BP53" s="789">
        <v>0</v>
      </c>
      <c r="BQ53" s="789">
        <v>0</v>
      </c>
      <c r="BR53" s="789">
        <v>0</v>
      </c>
      <c r="BS53" s="789">
        <v>0</v>
      </c>
      <c r="BT53" s="789">
        <v>0</v>
      </c>
      <c r="BU53" s="789">
        <v>0</v>
      </c>
      <c r="BV53" s="789">
        <v>0</v>
      </c>
      <c r="BW53" s="798">
        <v>0</v>
      </c>
      <c r="BX53" s="794">
        <v>0</v>
      </c>
      <c r="BY53" s="794">
        <v>0</v>
      </c>
      <c r="BZ53" s="794">
        <v>0</v>
      </c>
      <c r="CA53" s="794">
        <v>0</v>
      </c>
      <c r="CB53" s="793">
        <v>0</v>
      </c>
      <c r="CC53" s="793">
        <v>0</v>
      </c>
      <c r="CD53" s="793">
        <v>0</v>
      </c>
    </row>
    <row r="54" spans="1:82" s="819" customFormat="1" ht="24.75" thickBot="1">
      <c r="A54" s="703" t="s">
        <v>126</v>
      </c>
      <c r="B54" s="704" t="s">
        <v>127</v>
      </c>
      <c r="C54" s="827" t="s">
        <v>128</v>
      </c>
      <c r="D54" s="828" t="s">
        <v>176</v>
      </c>
      <c r="E54" s="829">
        <v>0</v>
      </c>
      <c r="F54" s="830">
        <f t="shared" si="83"/>
        <v>0</v>
      </c>
      <c r="G54" s="831">
        <v>0</v>
      </c>
      <c r="H54" s="831">
        <v>0</v>
      </c>
      <c r="I54" s="831">
        <v>0</v>
      </c>
      <c r="J54" s="830">
        <f t="shared" si="84"/>
        <v>0</v>
      </c>
      <c r="K54" s="832">
        <v>0</v>
      </c>
      <c r="L54" s="833">
        <v>0</v>
      </c>
      <c r="M54" s="833">
        <v>0</v>
      </c>
      <c r="N54" s="834">
        <v>0</v>
      </c>
      <c r="O54" s="834">
        <v>0</v>
      </c>
      <c r="P54" s="834">
        <v>0</v>
      </c>
      <c r="Q54" s="834">
        <v>0</v>
      </c>
      <c r="R54" s="834">
        <v>0</v>
      </c>
      <c r="S54" s="834">
        <v>0</v>
      </c>
      <c r="T54" s="834">
        <v>0</v>
      </c>
      <c r="U54" s="834">
        <v>0</v>
      </c>
      <c r="V54" s="834">
        <v>0</v>
      </c>
      <c r="W54" s="834">
        <v>0</v>
      </c>
      <c r="X54" s="834">
        <v>0</v>
      </c>
      <c r="Y54" s="835">
        <v>0</v>
      </c>
      <c r="Z54" s="834">
        <v>0</v>
      </c>
      <c r="AA54" s="834">
        <v>0</v>
      </c>
      <c r="AB54" s="834">
        <v>0</v>
      </c>
      <c r="AC54" s="834">
        <v>0</v>
      </c>
      <c r="AD54" s="834">
        <v>0</v>
      </c>
      <c r="AE54" s="834">
        <v>0</v>
      </c>
      <c r="AF54" s="835">
        <v>0</v>
      </c>
      <c r="AG54" s="829">
        <v>0</v>
      </c>
      <c r="AH54" s="830">
        <f t="shared" si="87"/>
        <v>0</v>
      </c>
      <c r="AI54" s="831">
        <v>0</v>
      </c>
      <c r="AJ54" s="831">
        <v>0</v>
      </c>
      <c r="AK54" s="831">
        <v>0</v>
      </c>
      <c r="AL54" s="830">
        <f t="shared" si="86"/>
        <v>0</v>
      </c>
      <c r="AM54" s="832">
        <v>0</v>
      </c>
      <c r="AN54" s="836">
        <v>0</v>
      </c>
      <c r="AO54" s="830">
        <f t="shared" ref="AO54" si="92">AN54*0.6</f>
        <v>0</v>
      </c>
      <c r="AP54" s="831">
        <v>0</v>
      </c>
      <c r="AQ54" s="831">
        <v>0</v>
      </c>
      <c r="AR54" s="831">
        <v>0</v>
      </c>
      <c r="AS54" s="830">
        <f t="shared" ref="AS54" si="93">AN54*0.8</f>
        <v>0</v>
      </c>
      <c r="AT54" s="830">
        <v>0</v>
      </c>
      <c r="AU54" s="833">
        <v>0</v>
      </c>
      <c r="AV54" s="834">
        <v>0</v>
      </c>
      <c r="AW54" s="834">
        <v>0</v>
      </c>
      <c r="AX54" s="834">
        <v>0</v>
      </c>
      <c r="AY54" s="834">
        <v>0</v>
      </c>
      <c r="AZ54" s="834">
        <v>0</v>
      </c>
      <c r="BA54" s="834">
        <v>0</v>
      </c>
      <c r="BB54" s="834">
        <v>0</v>
      </c>
      <c r="BC54" s="834">
        <v>0</v>
      </c>
      <c r="BD54" s="834">
        <v>0</v>
      </c>
      <c r="BE54" s="834">
        <v>0</v>
      </c>
      <c r="BF54" s="834">
        <v>0</v>
      </c>
      <c r="BG54" s="834">
        <v>0</v>
      </c>
      <c r="BH54" s="835">
        <v>0</v>
      </c>
      <c r="BI54" s="834">
        <v>0</v>
      </c>
      <c r="BJ54" s="834">
        <v>0</v>
      </c>
      <c r="BK54" s="834">
        <v>0</v>
      </c>
      <c r="BL54" s="834">
        <v>0</v>
      </c>
      <c r="BM54" s="834">
        <v>0</v>
      </c>
      <c r="BN54" s="834">
        <v>0</v>
      </c>
      <c r="BO54" s="811">
        <v>0</v>
      </c>
      <c r="BP54" s="811">
        <v>0</v>
      </c>
      <c r="BQ54" s="811">
        <v>0</v>
      </c>
      <c r="BR54" s="811">
        <v>0</v>
      </c>
      <c r="BS54" s="811">
        <v>0</v>
      </c>
      <c r="BT54" s="811">
        <v>0</v>
      </c>
      <c r="BU54" s="811">
        <v>0</v>
      </c>
      <c r="BV54" s="811">
        <v>0</v>
      </c>
      <c r="BW54" s="837">
        <v>0</v>
      </c>
      <c r="BX54" s="835">
        <v>0</v>
      </c>
      <c r="BY54" s="835">
        <v>0</v>
      </c>
      <c r="BZ54" s="835">
        <v>0</v>
      </c>
      <c r="CA54" s="835">
        <v>0</v>
      </c>
      <c r="CB54" s="834">
        <v>0</v>
      </c>
      <c r="CC54" s="834">
        <v>0</v>
      </c>
      <c r="CD54" s="834">
        <v>0</v>
      </c>
    </row>
    <row r="55" spans="1:82">
      <c r="A55" s="507"/>
      <c r="B55" s="507"/>
      <c r="C55" s="507"/>
      <c r="D55" s="507"/>
      <c r="E55" s="507"/>
      <c r="F55" s="507"/>
      <c r="G55" s="507"/>
      <c r="H55" s="507"/>
      <c r="I55" s="507"/>
      <c r="J55" s="507"/>
      <c r="K55" s="507"/>
      <c r="L55" s="507"/>
      <c r="M55" s="507"/>
      <c r="N55" s="507"/>
      <c r="O55" s="507"/>
      <c r="P55" s="507"/>
      <c r="Q55" s="507"/>
      <c r="R55" s="507"/>
      <c r="S55" s="507"/>
      <c r="T55" s="507"/>
      <c r="U55" s="507"/>
      <c r="V55" s="507"/>
      <c r="W55" s="507"/>
      <c r="X55" s="507"/>
      <c r="Y55" s="507"/>
      <c r="Z55" s="507"/>
      <c r="AA55" s="507"/>
      <c r="AB55" s="507"/>
      <c r="AC55" s="507"/>
      <c r="AD55" s="507"/>
      <c r="AE55" s="507"/>
      <c r="AF55" s="507"/>
      <c r="AG55" s="507"/>
      <c r="AH55" s="507"/>
      <c r="AI55" s="507"/>
      <c r="AJ55" s="507"/>
      <c r="AK55" s="507"/>
      <c r="AL55" s="507"/>
      <c r="AM55" s="507"/>
      <c r="AN55" s="507"/>
      <c r="AO55" s="507"/>
      <c r="AP55" s="507"/>
      <c r="AQ55" s="507"/>
      <c r="AR55" s="507"/>
      <c r="AS55" s="507"/>
      <c r="AT55" s="507"/>
      <c r="AU55" s="507"/>
      <c r="AV55" s="507"/>
      <c r="AW55" s="507"/>
      <c r="AX55" s="507"/>
      <c r="AY55" s="507"/>
      <c r="AZ55" s="507"/>
      <c r="BA55" s="507"/>
      <c r="BB55" s="507"/>
      <c r="BC55" s="507"/>
      <c r="BD55" s="507"/>
      <c r="BE55" s="507"/>
      <c r="BF55" s="507"/>
      <c r="BG55" s="507"/>
      <c r="BH55" s="507"/>
      <c r="BI55" s="507"/>
      <c r="BJ55" s="507"/>
      <c r="BK55" s="507"/>
      <c r="BL55" s="507"/>
      <c r="BM55" s="507"/>
      <c r="BN55" s="507"/>
      <c r="BO55" s="507"/>
      <c r="BP55" s="507"/>
      <c r="BQ55" s="507"/>
      <c r="BR55" s="507"/>
      <c r="BS55" s="507"/>
      <c r="BT55" s="507"/>
      <c r="BU55" s="507"/>
      <c r="BV55" s="507"/>
      <c r="BW55" s="507"/>
      <c r="BX55" s="507"/>
      <c r="BY55" s="507"/>
      <c r="BZ55" s="507"/>
      <c r="CA55" s="507"/>
      <c r="CB55" s="507"/>
      <c r="CC55" s="507"/>
      <c r="CD55" s="507"/>
    </row>
    <row r="56" spans="1:82" ht="47.25" customHeight="1">
      <c r="A56" s="1125" t="s">
        <v>1023</v>
      </c>
      <c r="B56" s="1125"/>
      <c r="C56" s="1125"/>
      <c r="D56" s="1125"/>
      <c r="E56" s="1125"/>
      <c r="F56" s="1125"/>
      <c r="G56" s="1125"/>
      <c r="H56" s="1125"/>
      <c r="I56" s="1125"/>
      <c r="J56" s="1125"/>
      <c r="K56" s="1125"/>
      <c r="L56" s="508"/>
      <c r="M56" s="508"/>
      <c r="N56" s="508"/>
      <c r="O56" s="508"/>
      <c r="P56" s="508"/>
      <c r="Q56" s="508"/>
      <c r="R56" s="509"/>
      <c r="S56" s="509"/>
      <c r="T56" s="509"/>
      <c r="U56" s="509"/>
      <c r="V56" s="509"/>
      <c r="W56" s="509"/>
      <c r="X56" s="509"/>
      <c r="Y56" s="509"/>
      <c r="Z56" s="509"/>
      <c r="AA56" s="509"/>
      <c r="AB56" s="509"/>
      <c r="AC56" s="509"/>
      <c r="AD56" s="509"/>
      <c r="AE56" s="509"/>
      <c r="AF56" s="509"/>
      <c r="AG56" s="507"/>
      <c r="AH56" s="507"/>
      <c r="AI56" s="507"/>
      <c r="AJ56" s="507"/>
      <c r="AK56" s="507"/>
      <c r="AL56" s="507"/>
      <c r="AM56" s="507"/>
      <c r="AN56" s="507"/>
      <c r="AO56" s="507"/>
      <c r="AP56" s="507"/>
      <c r="AQ56" s="507"/>
      <c r="AR56" s="507"/>
      <c r="AS56" s="507"/>
      <c r="AT56" s="507"/>
      <c r="AU56" s="507"/>
      <c r="AV56" s="507"/>
      <c r="AW56" s="507"/>
      <c r="AX56" s="507"/>
      <c r="AY56" s="507"/>
      <c r="AZ56" s="507"/>
      <c r="BA56" s="507"/>
      <c r="BB56" s="507"/>
      <c r="BC56" s="507"/>
      <c r="BD56" s="507"/>
      <c r="BE56" s="507"/>
      <c r="BF56" s="507"/>
      <c r="BG56" s="507"/>
      <c r="BH56" s="507"/>
      <c r="BI56" s="507"/>
      <c r="BJ56" s="507"/>
      <c r="BK56" s="507"/>
      <c r="BL56" s="507"/>
      <c r="BM56" s="507"/>
      <c r="BN56" s="507"/>
      <c r="BO56" s="507"/>
      <c r="BP56" s="507"/>
      <c r="BQ56" s="507"/>
      <c r="BR56" s="507"/>
      <c r="BS56" s="507"/>
      <c r="BT56" s="507"/>
      <c r="BU56" s="507"/>
      <c r="BV56" s="507"/>
      <c r="BW56" s="507"/>
      <c r="BX56" s="507"/>
      <c r="BY56" s="507"/>
      <c r="BZ56" s="507"/>
      <c r="CA56" s="507"/>
      <c r="CB56" s="507"/>
      <c r="CC56" s="507"/>
      <c r="CD56" s="507"/>
    </row>
    <row r="64" spans="1:82" ht="33" customHeight="1"/>
    <row r="68" spans="2:2">
      <c r="B68" s="177">
        <v>0</v>
      </c>
    </row>
  </sheetData>
  <mergeCells count="28">
    <mergeCell ref="A56:K56"/>
    <mergeCell ref="BW15:CC18"/>
    <mergeCell ref="CD15:CD19"/>
    <mergeCell ref="E17:AM17"/>
    <mergeCell ref="AN17:BV17"/>
    <mergeCell ref="E18:K18"/>
    <mergeCell ref="L18:R18"/>
    <mergeCell ref="S18:Y18"/>
    <mergeCell ref="Z18:AF18"/>
    <mergeCell ref="AG18:AM18"/>
    <mergeCell ref="AN18:AT18"/>
    <mergeCell ref="A13:AM13"/>
    <mergeCell ref="A14:AM14"/>
    <mergeCell ref="A15:A19"/>
    <mergeCell ref="B15:B19"/>
    <mergeCell ref="C15:C19"/>
    <mergeCell ref="D15:D19"/>
    <mergeCell ref="E15:BV16"/>
    <mergeCell ref="AU18:BA18"/>
    <mergeCell ref="BB18:BH18"/>
    <mergeCell ref="BI18:BO18"/>
    <mergeCell ref="BP18:BV18"/>
    <mergeCell ref="A12:AM12"/>
    <mergeCell ref="A4:AM4"/>
    <mergeCell ref="A5:AM5"/>
    <mergeCell ref="A7:AM7"/>
    <mergeCell ref="A8:AM8"/>
    <mergeCell ref="A10:AM10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70B85-57C1-4D9B-9BC1-5D4D32232062}">
  <sheetPr>
    <tabColor rgb="FFFFFF00"/>
  </sheetPr>
  <dimension ref="A1:BR57"/>
  <sheetViews>
    <sheetView topLeftCell="A40" zoomScale="60" zoomScaleNormal="60" workbookViewId="0">
      <selection activeCell="K6" sqref="K1:N1048576"/>
    </sheetView>
  </sheetViews>
  <sheetFormatPr defaultColWidth="9" defaultRowHeight="15.75" customHeight="1"/>
  <cols>
    <col min="1" max="1" width="10.125" style="177" customWidth="1"/>
    <col min="2" max="2" width="58.5" style="177" customWidth="1"/>
    <col min="3" max="3" width="16.875" style="177" customWidth="1"/>
    <col min="4" max="4" width="15" style="177" customWidth="1"/>
    <col min="5" max="9" width="5.25" style="177" customWidth="1"/>
    <col min="10" max="29" width="5.375" style="177" customWidth="1"/>
    <col min="30" max="34" width="3.875" style="177" customWidth="1"/>
    <col min="35" max="54" width="5.375" style="177" customWidth="1"/>
    <col min="55" max="59" width="5.25" style="177" customWidth="1"/>
    <col min="60" max="60" width="16.125" style="177" customWidth="1"/>
    <col min="61" max="61" width="6.625" style="177" customWidth="1"/>
    <col min="62" max="62" width="6.375" style="177" customWidth="1"/>
    <col min="63" max="63" width="6.25" style="177" customWidth="1"/>
    <col min="64" max="64" width="6" style="177" customWidth="1"/>
    <col min="65" max="65" width="6.5" style="177" customWidth="1"/>
    <col min="66" max="66" width="6.875" style="177" customWidth="1"/>
    <col min="67" max="67" width="6.625" style="177" customWidth="1"/>
    <col min="68" max="70" width="6.5" style="177" customWidth="1"/>
    <col min="71" max="71" width="8.75" style="177" customWidth="1"/>
    <col min="72" max="72" width="5.625" style="177" customWidth="1"/>
    <col min="73" max="74" width="6.625" style="177" customWidth="1"/>
    <col min="75" max="76" width="5.625" style="177" customWidth="1"/>
    <col min="77" max="77" width="16.625" style="177" customWidth="1"/>
    <col min="78" max="87" width="9" style="177" customWidth="1"/>
    <col min="88" max="16384" width="9" style="177"/>
  </cols>
  <sheetData>
    <row r="1" spans="1:70" ht="18.75">
      <c r="Z1" s="472"/>
      <c r="BH1" s="473" t="s">
        <v>1033</v>
      </c>
    </row>
    <row r="2" spans="1:70" ht="18.75">
      <c r="Z2" s="472"/>
      <c r="BH2" s="179" t="s">
        <v>1</v>
      </c>
    </row>
    <row r="3" spans="1:70" ht="18.75">
      <c r="Z3" s="472"/>
      <c r="BH3" s="179" t="s">
        <v>2</v>
      </c>
    </row>
    <row r="4" spans="1:70" s="189" customFormat="1" ht="18.75" customHeight="1">
      <c r="A4" s="1104" t="s">
        <v>1136</v>
      </c>
      <c r="B4" s="1104"/>
      <c r="C4" s="1104"/>
      <c r="D4" s="1104"/>
      <c r="E4" s="1104"/>
      <c r="F4" s="1104"/>
      <c r="G4" s="1104"/>
      <c r="H4" s="1104"/>
      <c r="I4" s="1104"/>
      <c r="J4" s="1104"/>
      <c r="K4" s="1104"/>
      <c r="L4" s="1104"/>
      <c r="M4" s="1104"/>
      <c r="N4" s="1104"/>
      <c r="O4" s="1104"/>
      <c r="P4" s="1104"/>
      <c r="Q4" s="1104"/>
      <c r="R4" s="1104"/>
      <c r="S4" s="1104"/>
      <c r="T4" s="1104"/>
      <c r="U4" s="1104"/>
      <c r="V4" s="1104"/>
      <c r="W4" s="1104"/>
      <c r="X4" s="1104"/>
      <c r="Y4" s="1104"/>
      <c r="Z4" s="1104"/>
      <c r="AA4" s="1104"/>
      <c r="AB4" s="1104"/>
      <c r="AC4" s="1104"/>
      <c r="AD4" s="1104"/>
      <c r="AE4" s="1104"/>
      <c r="AF4" s="1104"/>
      <c r="AG4" s="1104"/>
      <c r="AH4" s="1104"/>
      <c r="AI4" s="1104"/>
      <c r="AJ4" s="1104"/>
      <c r="AK4" s="1104"/>
      <c r="AL4" s="1104"/>
      <c r="AM4" s="1104"/>
      <c r="AN4" s="1104"/>
      <c r="AO4" s="1104"/>
      <c r="AP4" s="1104"/>
      <c r="AQ4" s="1104"/>
      <c r="AR4" s="1104"/>
      <c r="AS4" s="1104"/>
      <c r="AT4" s="1104"/>
      <c r="AU4" s="1104"/>
      <c r="AV4" s="1104"/>
      <c r="AW4" s="1104"/>
      <c r="AX4" s="1104"/>
      <c r="AY4" s="1104"/>
      <c r="AZ4" s="1104"/>
      <c r="BA4" s="1104"/>
      <c r="BB4" s="1104"/>
      <c r="BC4" s="1104"/>
      <c r="BD4" s="1104"/>
      <c r="BE4" s="1104"/>
      <c r="BF4" s="1104"/>
      <c r="BG4" s="1104"/>
      <c r="BH4" s="1104"/>
    </row>
    <row r="5" spans="1:70" ht="18.75" customHeight="1">
      <c r="A5" s="1105" t="s">
        <v>1082</v>
      </c>
      <c r="B5" s="1105"/>
      <c r="C5" s="1105"/>
      <c r="D5" s="1105"/>
      <c r="E5" s="1105"/>
      <c r="F5" s="1105"/>
      <c r="G5" s="1105"/>
      <c r="H5" s="1105"/>
      <c r="I5" s="1105"/>
      <c r="J5" s="1105"/>
      <c r="K5" s="1105"/>
      <c r="L5" s="1105"/>
      <c r="M5" s="1105"/>
      <c r="N5" s="1105"/>
      <c r="O5" s="1105"/>
      <c r="P5" s="1105"/>
      <c r="Q5" s="1105"/>
      <c r="R5" s="1105"/>
      <c r="S5" s="1105"/>
      <c r="T5" s="1105"/>
      <c r="U5" s="1105"/>
      <c r="V5" s="1105"/>
      <c r="W5" s="1105"/>
      <c r="X5" s="1105"/>
      <c r="Y5" s="1105"/>
      <c r="Z5" s="1105"/>
      <c r="AA5" s="1105"/>
      <c r="AB5" s="1105"/>
      <c r="AC5" s="1105"/>
      <c r="AD5" s="1105"/>
      <c r="AE5" s="1105"/>
      <c r="AF5" s="1105"/>
      <c r="AG5" s="1105"/>
      <c r="AH5" s="1105"/>
      <c r="AI5" s="1105"/>
      <c r="AJ5" s="1105"/>
      <c r="AK5" s="1105"/>
      <c r="AL5" s="1105"/>
      <c r="AM5" s="1105"/>
      <c r="AN5" s="1105"/>
      <c r="AO5" s="1105"/>
      <c r="AP5" s="1105"/>
      <c r="AQ5" s="1105"/>
      <c r="AR5" s="1105"/>
      <c r="AS5" s="1105"/>
      <c r="AT5" s="1105"/>
      <c r="AU5" s="1105"/>
      <c r="AV5" s="1105"/>
      <c r="AW5" s="1105"/>
      <c r="AX5" s="1105"/>
      <c r="AY5" s="1105"/>
      <c r="AZ5" s="1105"/>
      <c r="BA5" s="1105"/>
      <c r="BB5" s="1105"/>
      <c r="BC5" s="1105"/>
      <c r="BD5" s="1105"/>
      <c r="BE5" s="1105"/>
      <c r="BF5" s="1105"/>
      <c r="BG5" s="1105"/>
      <c r="BH5" s="1105"/>
    </row>
    <row r="6" spans="1:70" ht="18.75">
      <c r="A6" s="474"/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</row>
    <row r="7" spans="1:70" ht="36.75" customHeight="1">
      <c r="A7" s="1105" t="s">
        <v>1034</v>
      </c>
      <c r="B7" s="1105"/>
      <c r="C7" s="1105"/>
      <c r="D7" s="1105"/>
      <c r="E7" s="1105"/>
      <c r="F7" s="1105"/>
      <c r="G7" s="1105"/>
      <c r="H7" s="1105"/>
      <c r="I7" s="1105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5"/>
      <c r="U7" s="1105"/>
      <c r="V7" s="1105"/>
      <c r="W7" s="1105"/>
      <c r="X7" s="1105"/>
      <c r="Y7" s="1105"/>
      <c r="Z7" s="1105"/>
      <c r="AA7" s="1105"/>
      <c r="AB7" s="1105"/>
      <c r="AC7" s="1105"/>
      <c r="AD7" s="1105"/>
      <c r="AE7" s="1105"/>
      <c r="AF7" s="1105"/>
      <c r="AG7" s="1105"/>
      <c r="AH7" s="1105"/>
      <c r="AI7" s="1105"/>
      <c r="AJ7" s="1105"/>
      <c r="AK7" s="1105"/>
      <c r="AL7" s="1105"/>
      <c r="AM7" s="1105"/>
      <c r="AN7" s="1105"/>
      <c r="AO7" s="1105"/>
      <c r="AP7" s="1105"/>
      <c r="AQ7" s="1105"/>
      <c r="AR7" s="1105"/>
      <c r="AS7" s="1105"/>
      <c r="AT7" s="1105"/>
      <c r="AU7" s="1105"/>
      <c r="AV7" s="1105"/>
      <c r="AW7" s="1105"/>
      <c r="AX7" s="1105"/>
      <c r="AY7" s="1105"/>
      <c r="AZ7" s="1105"/>
      <c r="BA7" s="1105"/>
      <c r="BB7" s="1105"/>
      <c r="BC7" s="1105"/>
      <c r="BD7" s="1105"/>
      <c r="BE7" s="1105"/>
      <c r="BF7" s="1105"/>
      <c r="BG7" s="1105"/>
      <c r="BH7" s="1105"/>
    </row>
    <row r="8" spans="1:70" ht="15.75" customHeight="1">
      <c r="A8" s="1106" t="s">
        <v>1035</v>
      </c>
      <c r="B8" s="1106"/>
      <c r="C8" s="1106"/>
      <c r="D8" s="1106"/>
      <c r="E8" s="1106"/>
      <c r="F8" s="1106"/>
      <c r="G8" s="1106"/>
      <c r="H8" s="1106"/>
      <c r="I8" s="1106"/>
      <c r="J8" s="1106"/>
      <c r="K8" s="1106"/>
      <c r="L8" s="1106"/>
      <c r="M8" s="1106"/>
      <c r="N8" s="1106"/>
      <c r="O8" s="1106"/>
      <c r="P8" s="1106"/>
      <c r="Q8" s="1106"/>
      <c r="R8" s="1106"/>
      <c r="S8" s="1106"/>
      <c r="T8" s="1106"/>
      <c r="U8" s="1106"/>
      <c r="V8" s="1106"/>
      <c r="W8" s="1106"/>
      <c r="X8" s="1106"/>
      <c r="Y8" s="1106"/>
      <c r="Z8" s="1106"/>
      <c r="AA8" s="1106"/>
      <c r="AB8" s="1106"/>
      <c r="AC8" s="1106"/>
      <c r="AD8" s="1106"/>
      <c r="AE8" s="1106"/>
      <c r="AF8" s="1106"/>
      <c r="AG8" s="1106"/>
      <c r="AH8" s="1106"/>
      <c r="AI8" s="1106"/>
      <c r="AJ8" s="1106"/>
      <c r="AK8" s="1106"/>
      <c r="AL8" s="1106"/>
      <c r="AM8" s="1106"/>
      <c r="AN8" s="1106"/>
      <c r="AO8" s="1106"/>
      <c r="AP8" s="1106"/>
      <c r="AQ8" s="1106"/>
      <c r="AR8" s="1106"/>
      <c r="AS8" s="1106"/>
      <c r="AT8" s="1106"/>
      <c r="AU8" s="1106"/>
      <c r="AV8" s="1106"/>
      <c r="AW8" s="1106"/>
      <c r="AX8" s="1106"/>
      <c r="AY8" s="1106"/>
      <c r="AZ8" s="1106"/>
      <c r="BA8" s="1106"/>
      <c r="BB8" s="1106"/>
      <c r="BC8" s="1106"/>
      <c r="BD8" s="1106"/>
      <c r="BE8" s="1106"/>
      <c r="BF8" s="1106"/>
      <c r="BG8" s="1106"/>
      <c r="BH8" s="1106"/>
    </row>
    <row r="9" spans="1:70">
      <c r="A9" s="475"/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</row>
    <row r="10" spans="1:70" ht="18.75">
      <c r="A10" s="1107" t="s">
        <v>1083</v>
      </c>
      <c r="B10" s="1107"/>
      <c r="C10" s="1107"/>
      <c r="D10" s="1107"/>
      <c r="E10" s="1107"/>
      <c r="F10" s="1107"/>
      <c r="G10" s="1107"/>
      <c r="H10" s="1107"/>
      <c r="I10" s="1107"/>
      <c r="J10" s="1107"/>
      <c r="K10" s="1107"/>
      <c r="L10" s="1107"/>
      <c r="M10" s="1107"/>
      <c r="N10" s="1107"/>
      <c r="O10" s="1107"/>
      <c r="P10" s="1107"/>
      <c r="Q10" s="1107"/>
      <c r="R10" s="1107"/>
      <c r="S10" s="1107"/>
      <c r="T10" s="1107"/>
      <c r="U10" s="1107"/>
      <c r="V10" s="1107"/>
      <c r="W10" s="1107"/>
      <c r="X10" s="1107"/>
      <c r="Y10" s="1107"/>
      <c r="Z10" s="1107"/>
      <c r="AA10" s="1107"/>
      <c r="AB10" s="1107"/>
      <c r="AC10" s="1107"/>
      <c r="AD10" s="1107"/>
      <c r="AE10" s="1107"/>
      <c r="AF10" s="1107"/>
      <c r="AG10" s="1107"/>
      <c r="AH10" s="1107"/>
      <c r="AI10" s="1107"/>
      <c r="AJ10" s="1107"/>
      <c r="AK10" s="1107"/>
      <c r="AL10" s="1107"/>
      <c r="AM10" s="1107"/>
      <c r="AN10" s="1107"/>
      <c r="AO10" s="1107"/>
      <c r="AP10" s="1107"/>
      <c r="AQ10" s="1107"/>
      <c r="AR10" s="1107"/>
      <c r="AS10" s="1107"/>
      <c r="AT10" s="1107"/>
      <c r="AU10" s="1107"/>
      <c r="AV10" s="1107"/>
      <c r="AW10" s="1107"/>
      <c r="AX10" s="1107"/>
      <c r="AY10" s="1107"/>
      <c r="AZ10" s="1107"/>
      <c r="BA10" s="1107"/>
      <c r="BB10" s="1107"/>
      <c r="BC10" s="1107"/>
      <c r="BD10" s="1107"/>
      <c r="BE10" s="1107"/>
      <c r="BF10" s="1107"/>
      <c r="BG10" s="1107"/>
      <c r="BH10" s="1107"/>
    </row>
    <row r="11" spans="1:70" ht="18.75">
      <c r="AA11" s="179"/>
    </row>
    <row r="12" spans="1:70" ht="40.5" customHeight="1">
      <c r="A12" s="1137" t="s">
        <v>1109</v>
      </c>
      <c r="B12" s="1103"/>
      <c r="C12" s="1103"/>
      <c r="D12" s="1103"/>
      <c r="E12" s="1103"/>
      <c r="F12" s="1103"/>
      <c r="G12" s="1103"/>
      <c r="H12" s="1103"/>
      <c r="I12" s="1103"/>
      <c r="J12" s="1103"/>
      <c r="K12" s="1103"/>
      <c r="L12" s="1103"/>
      <c r="M12" s="1103"/>
      <c r="N12" s="1103"/>
      <c r="O12" s="1103"/>
      <c r="P12" s="1103"/>
      <c r="Q12" s="1103"/>
      <c r="R12" s="1103"/>
      <c r="S12" s="1103"/>
      <c r="T12" s="1103"/>
      <c r="U12" s="1103"/>
      <c r="V12" s="1103"/>
      <c r="W12" s="1103"/>
      <c r="X12" s="1103"/>
      <c r="Y12" s="1103"/>
      <c r="Z12" s="1103"/>
      <c r="AA12" s="1103"/>
      <c r="AB12" s="1103"/>
      <c r="AC12" s="1103"/>
      <c r="AD12" s="1103"/>
      <c r="AE12" s="1103"/>
      <c r="AF12" s="1103"/>
      <c r="AG12" s="1103"/>
      <c r="AH12" s="1103"/>
      <c r="AI12" s="1103"/>
      <c r="AJ12" s="1103"/>
      <c r="AK12" s="1103"/>
      <c r="AL12" s="1103"/>
      <c r="AM12" s="1103"/>
      <c r="AN12" s="1103"/>
      <c r="AO12" s="1103"/>
      <c r="AP12" s="1103"/>
      <c r="AQ12" s="1103"/>
      <c r="AR12" s="1103"/>
      <c r="AS12" s="1103"/>
      <c r="AT12" s="1103"/>
      <c r="AU12" s="1103"/>
      <c r="AV12" s="1103"/>
      <c r="AW12" s="1103"/>
      <c r="AX12" s="1103"/>
      <c r="AY12" s="1103"/>
      <c r="AZ12" s="1103"/>
      <c r="BA12" s="1103"/>
      <c r="BB12" s="1103"/>
      <c r="BC12" s="1103"/>
      <c r="BD12" s="1103"/>
      <c r="BE12" s="1103"/>
      <c r="BF12" s="1103"/>
      <c r="BG12" s="1103"/>
      <c r="BH12" s="1103"/>
    </row>
    <row r="13" spans="1:70">
      <c r="A13" s="1108" t="s">
        <v>1036</v>
      </c>
      <c r="B13" s="1108"/>
      <c r="C13" s="1108"/>
      <c r="D13" s="1108"/>
      <c r="E13" s="1108"/>
      <c r="F13" s="1108"/>
      <c r="G13" s="1108"/>
      <c r="H13" s="1108"/>
      <c r="I13" s="1108"/>
      <c r="J13" s="1108"/>
      <c r="K13" s="1108"/>
      <c r="L13" s="1108"/>
      <c r="M13" s="1108"/>
      <c r="N13" s="1108"/>
      <c r="O13" s="1108"/>
      <c r="P13" s="1108"/>
      <c r="Q13" s="1108"/>
      <c r="R13" s="1108"/>
      <c r="S13" s="1108"/>
      <c r="T13" s="1108"/>
      <c r="U13" s="1108"/>
      <c r="V13" s="1108"/>
      <c r="W13" s="1108"/>
      <c r="X13" s="1108"/>
      <c r="Y13" s="1108"/>
      <c r="Z13" s="1108"/>
      <c r="AA13" s="1108"/>
      <c r="AB13" s="1108"/>
      <c r="AC13" s="1108"/>
      <c r="AD13" s="1108"/>
      <c r="AE13" s="1108"/>
      <c r="AF13" s="1108"/>
      <c r="AG13" s="1108"/>
      <c r="AH13" s="1108"/>
      <c r="AI13" s="1108"/>
      <c r="AJ13" s="1108"/>
      <c r="AK13" s="1108"/>
      <c r="AL13" s="1108"/>
      <c r="AM13" s="1108"/>
      <c r="AN13" s="1108"/>
      <c r="AO13" s="1108"/>
      <c r="AP13" s="1108"/>
      <c r="AQ13" s="1108"/>
      <c r="AR13" s="1108"/>
      <c r="AS13" s="1108"/>
      <c r="AT13" s="1108"/>
      <c r="AU13" s="1108"/>
      <c r="AV13" s="1108"/>
      <c r="AW13" s="1108"/>
      <c r="AX13" s="1108"/>
      <c r="AY13" s="1108"/>
      <c r="AZ13" s="1108"/>
      <c r="BA13" s="1108"/>
      <c r="BB13" s="1108"/>
      <c r="BC13" s="1108"/>
      <c r="BD13" s="1108"/>
      <c r="BE13" s="1108"/>
      <c r="BF13" s="1108"/>
      <c r="BG13" s="1108"/>
      <c r="BH13" s="1108"/>
    </row>
    <row r="14" spans="1:70" ht="18.75">
      <c r="A14" s="1109"/>
      <c r="B14" s="1109"/>
      <c r="C14" s="1109"/>
      <c r="D14" s="1109"/>
      <c r="E14" s="1109"/>
      <c r="F14" s="1109"/>
      <c r="G14" s="1109"/>
      <c r="H14" s="1109"/>
      <c r="I14" s="1109"/>
      <c r="J14" s="1109"/>
      <c r="K14" s="1109"/>
      <c r="L14" s="1109"/>
      <c r="M14" s="1109"/>
      <c r="N14" s="1109"/>
      <c r="O14" s="1109"/>
      <c r="P14" s="1109"/>
      <c r="Q14" s="1109"/>
      <c r="R14" s="1109"/>
      <c r="S14" s="1109"/>
      <c r="T14" s="1109"/>
      <c r="U14" s="1109"/>
      <c r="V14" s="1109"/>
      <c r="W14" s="1109"/>
      <c r="X14" s="1109"/>
      <c r="Y14" s="1109"/>
      <c r="Z14" s="1109"/>
      <c r="AA14" s="1109"/>
      <c r="AB14" s="1109"/>
      <c r="AC14" s="1109"/>
      <c r="AD14" s="1109"/>
      <c r="AE14" s="1109"/>
      <c r="AF14" s="1109"/>
      <c r="AG14" s="1109"/>
      <c r="AH14" s="1109"/>
      <c r="AI14" s="1109"/>
      <c r="AJ14" s="1109"/>
      <c r="AK14" s="1109"/>
      <c r="AL14" s="1109"/>
      <c r="AM14" s="1109"/>
      <c r="AN14" s="1109"/>
      <c r="AO14" s="1109"/>
      <c r="AP14" s="1109"/>
      <c r="AQ14" s="1109"/>
      <c r="AR14" s="1109"/>
      <c r="AS14" s="1109"/>
      <c r="AT14" s="1109"/>
      <c r="AU14" s="1109"/>
      <c r="AV14" s="1109"/>
      <c r="AW14" s="1109"/>
      <c r="AX14" s="1109"/>
      <c r="AY14" s="1109"/>
      <c r="AZ14" s="1109"/>
      <c r="BA14" s="1109"/>
      <c r="BB14" s="1109"/>
      <c r="BC14" s="1109"/>
      <c r="BD14" s="1109"/>
      <c r="BE14" s="1109"/>
      <c r="BF14" s="1109"/>
      <c r="BG14" s="1109"/>
      <c r="BH14" s="1109"/>
    </row>
    <row r="15" spans="1:70" ht="15.75" customHeight="1">
      <c r="A15" s="1110" t="s">
        <v>6</v>
      </c>
      <c r="B15" s="1113" t="s">
        <v>927</v>
      </c>
      <c r="C15" s="1113" t="s">
        <v>8</v>
      </c>
      <c r="D15" s="1110" t="s">
        <v>190</v>
      </c>
      <c r="E15" s="1116" t="s">
        <v>1110</v>
      </c>
      <c r="F15" s="1117"/>
      <c r="G15" s="1117"/>
      <c r="H15" s="1117"/>
      <c r="I15" s="1117"/>
      <c r="J15" s="1117"/>
      <c r="K15" s="1117"/>
      <c r="L15" s="1117"/>
      <c r="M15" s="1117"/>
      <c r="N15" s="1117"/>
      <c r="O15" s="1117"/>
      <c r="P15" s="1117"/>
      <c r="Q15" s="1117"/>
      <c r="R15" s="1117"/>
      <c r="S15" s="1117"/>
      <c r="T15" s="1117"/>
      <c r="U15" s="1117"/>
      <c r="V15" s="1117"/>
      <c r="W15" s="1117"/>
      <c r="X15" s="1117"/>
      <c r="Y15" s="1117"/>
      <c r="Z15" s="1117"/>
      <c r="AA15" s="1117"/>
      <c r="AB15" s="1117"/>
      <c r="AC15" s="1117"/>
      <c r="AD15" s="1117"/>
      <c r="AE15" s="1117"/>
      <c r="AF15" s="1117"/>
      <c r="AG15" s="1117"/>
      <c r="AH15" s="1117"/>
      <c r="AI15" s="1117"/>
      <c r="AJ15" s="1117"/>
      <c r="AK15" s="1117"/>
      <c r="AL15" s="1117"/>
      <c r="AM15" s="1117"/>
      <c r="AN15" s="1117"/>
      <c r="AO15" s="1117"/>
      <c r="AP15" s="1117"/>
      <c r="AQ15" s="1117"/>
      <c r="AR15" s="1117"/>
      <c r="AS15" s="1117"/>
      <c r="AT15" s="1117"/>
      <c r="AU15" s="1117"/>
      <c r="AV15" s="1117"/>
      <c r="AW15" s="1117"/>
      <c r="AX15" s="1117"/>
      <c r="AY15" s="1117"/>
      <c r="AZ15" s="1117"/>
      <c r="BA15" s="1117"/>
      <c r="BB15" s="1118"/>
      <c r="BC15" s="1126" t="s">
        <v>1026</v>
      </c>
      <c r="BD15" s="1127"/>
      <c r="BE15" s="1127"/>
      <c r="BF15" s="1127"/>
      <c r="BG15" s="1128"/>
      <c r="BH15" s="1113" t="s">
        <v>12</v>
      </c>
      <c r="BI15" s="510"/>
      <c r="BJ15" s="510"/>
      <c r="BK15" s="510"/>
      <c r="BL15" s="510"/>
      <c r="BM15" s="510"/>
      <c r="BN15" s="510"/>
      <c r="BO15" s="475"/>
      <c r="BP15" s="475"/>
      <c r="BQ15" s="475"/>
      <c r="BR15" s="475"/>
    </row>
    <row r="16" spans="1:70" ht="15.75" customHeight="1">
      <c r="A16" s="1111"/>
      <c r="B16" s="1113"/>
      <c r="C16" s="1113"/>
      <c r="D16" s="1111"/>
      <c r="E16" s="1119"/>
      <c r="F16" s="1120"/>
      <c r="G16" s="1120"/>
      <c r="H16" s="1120"/>
      <c r="I16" s="1120"/>
      <c r="J16" s="1120"/>
      <c r="K16" s="1120"/>
      <c r="L16" s="1120"/>
      <c r="M16" s="1120"/>
      <c r="N16" s="1120"/>
      <c r="O16" s="1120"/>
      <c r="P16" s="1120"/>
      <c r="Q16" s="1120"/>
      <c r="R16" s="1120"/>
      <c r="S16" s="1120"/>
      <c r="T16" s="1120"/>
      <c r="U16" s="1120"/>
      <c r="V16" s="1120"/>
      <c r="W16" s="1120"/>
      <c r="X16" s="1120"/>
      <c r="Y16" s="1120"/>
      <c r="Z16" s="1120"/>
      <c r="AA16" s="1120"/>
      <c r="AB16" s="1120"/>
      <c r="AC16" s="1120"/>
      <c r="AD16" s="1120"/>
      <c r="AE16" s="1120"/>
      <c r="AF16" s="1120"/>
      <c r="AG16" s="1120"/>
      <c r="AH16" s="1120"/>
      <c r="AI16" s="1120"/>
      <c r="AJ16" s="1120"/>
      <c r="AK16" s="1120"/>
      <c r="AL16" s="1120"/>
      <c r="AM16" s="1120"/>
      <c r="AN16" s="1120"/>
      <c r="AO16" s="1120"/>
      <c r="AP16" s="1120"/>
      <c r="AQ16" s="1120"/>
      <c r="AR16" s="1120"/>
      <c r="AS16" s="1120"/>
      <c r="AT16" s="1120"/>
      <c r="AU16" s="1120"/>
      <c r="AV16" s="1120"/>
      <c r="AW16" s="1120"/>
      <c r="AX16" s="1120"/>
      <c r="AY16" s="1120"/>
      <c r="AZ16" s="1120"/>
      <c r="BA16" s="1120"/>
      <c r="BB16" s="1121"/>
      <c r="BC16" s="1114"/>
      <c r="BD16" s="1106"/>
      <c r="BE16" s="1106"/>
      <c r="BF16" s="1106"/>
      <c r="BG16" s="1129"/>
      <c r="BH16" s="1113"/>
      <c r="BI16" s="510"/>
      <c r="BJ16" s="510"/>
      <c r="BK16" s="510"/>
      <c r="BL16" s="510"/>
      <c r="BM16" s="510"/>
      <c r="BN16" s="510"/>
      <c r="BO16" s="475"/>
      <c r="BP16" s="475"/>
      <c r="BQ16" s="475"/>
      <c r="BR16" s="475"/>
    </row>
    <row r="17" spans="1:60" ht="54.75" customHeight="1">
      <c r="A17" s="1111"/>
      <c r="B17" s="1113"/>
      <c r="C17" s="1113"/>
      <c r="D17" s="1111"/>
      <c r="E17" s="1123" t="s">
        <v>13</v>
      </c>
      <c r="F17" s="1123"/>
      <c r="G17" s="1123"/>
      <c r="H17" s="1123"/>
      <c r="I17" s="1123"/>
      <c r="J17" s="1123"/>
      <c r="K17" s="1123"/>
      <c r="L17" s="1123"/>
      <c r="M17" s="1123"/>
      <c r="N17" s="1123"/>
      <c r="O17" s="1123"/>
      <c r="P17" s="1123"/>
      <c r="Q17" s="1123"/>
      <c r="R17" s="1123"/>
      <c r="S17" s="1123"/>
      <c r="T17" s="1123"/>
      <c r="U17" s="1123"/>
      <c r="V17" s="1123"/>
      <c r="W17" s="1123"/>
      <c r="X17" s="1123"/>
      <c r="Y17" s="1123"/>
      <c r="Z17" s="1123"/>
      <c r="AA17" s="1123"/>
      <c r="AB17" s="1123"/>
      <c r="AC17" s="1123"/>
      <c r="AD17" s="1123" t="s">
        <v>14</v>
      </c>
      <c r="AE17" s="1123"/>
      <c r="AF17" s="1123"/>
      <c r="AG17" s="1123"/>
      <c r="AH17" s="1123"/>
      <c r="AI17" s="1123"/>
      <c r="AJ17" s="1123"/>
      <c r="AK17" s="1123"/>
      <c r="AL17" s="1123"/>
      <c r="AM17" s="1123"/>
      <c r="AN17" s="1123"/>
      <c r="AO17" s="1123"/>
      <c r="AP17" s="1123"/>
      <c r="AQ17" s="1123"/>
      <c r="AR17" s="1123"/>
      <c r="AS17" s="1123"/>
      <c r="AT17" s="1123"/>
      <c r="AU17" s="1123"/>
      <c r="AV17" s="1123"/>
      <c r="AW17" s="1123"/>
      <c r="AX17" s="1123"/>
      <c r="AY17" s="1123"/>
      <c r="AZ17" s="1123"/>
      <c r="BA17" s="1123"/>
      <c r="BB17" s="1124"/>
      <c r="BC17" s="1114"/>
      <c r="BD17" s="1106"/>
      <c r="BE17" s="1106"/>
      <c r="BF17" s="1106"/>
      <c r="BG17" s="1129"/>
      <c r="BH17" s="1113"/>
    </row>
    <row r="18" spans="1:60" ht="31.5" customHeight="1">
      <c r="A18" s="1111"/>
      <c r="B18" s="1113"/>
      <c r="C18" s="1113"/>
      <c r="D18" s="1111"/>
      <c r="E18" s="1113" t="s">
        <v>921</v>
      </c>
      <c r="F18" s="1113"/>
      <c r="G18" s="1113"/>
      <c r="H18" s="1113"/>
      <c r="I18" s="1113"/>
      <c r="J18" s="1113" t="s">
        <v>907</v>
      </c>
      <c r="K18" s="1113"/>
      <c r="L18" s="1113"/>
      <c r="M18" s="1113"/>
      <c r="N18" s="1113"/>
      <c r="O18" s="1113" t="s">
        <v>908</v>
      </c>
      <c r="P18" s="1113"/>
      <c r="Q18" s="1113"/>
      <c r="R18" s="1113"/>
      <c r="S18" s="1113"/>
      <c r="T18" s="1113" t="s">
        <v>929</v>
      </c>
      <c r="U18" s="1113"/>
      <c r="V18" s="1113"/>
      <c r="W18" s="1113"/>
      <c r="X18" s="1113"/>
      <c r="Y18" s="1123" t="s">
        <v>910</v>
      </c>
      <c r="Z18" s="1123"/>
      <c r="AA18" s="1123"/>
      <c r="AB18" s="1123"/>
      <c r="AC18" s="1123"/>
      <c r="AD18" s="1113" t="s">
        <v>921</v>
      </c>
      <c r="AE18" s="1113"/>
      <c r="AF18" s="1113"/>
      <c r="AG18" s="1113"/>
      <c r="AH18" s="1113"/>
      <c r="AI18" s="1113" t="s">
        <v>907</v>
      </c>
      <c r="AJ18" s="1113"/>
      <c r="AK18" s="1113"/>
      <c r="AL18" s="1113"/>
      <c r="AM18" s="1113"/>
      <c r="AN18" s="1113" t="s">
        <v>908</v>
      </c>
      <c r="AO18" s="1113"/>
      <c r="AP18" s="1113"/>
      <c r="AQ18" s="1113"/>
      <c r="AR18" s="1113"/>
      <c r="AS18" s="1113" t="s">
        <v>929</v>
      </c>
      <c r="AT18" s="1113"/>
      <c r="AU18" s="1113"/>
      <c r="AV18" s="1113"/>
      <c r="AW18" s="1113"/>
      <c r="AX18" s="1123" t="s">
        <v>910</v>
      </c>
      <c r="AY18" s="1123"/>
      <c r="AZ18" s="1123"/>
      <c r="BA18" s="1123"/>
      <c r="BB18" s="1123"/>
      <c r="BC18" s="1115"/>
      <c r="BD18" s="1130"/>
      <c r="BE18" s="1130"/>
      <c r="BF18" s="1130"/>
      <c r="BG18" s="1131"/>
      <c r="BH18" s="1113"/>
    </row>
    <row r="19" spans="1:60" ht="65.25" customHeight="1">
      <c r="A19" s="1112"/>
      <c r="B19" s="1113"/>
      <c r="C19" s="1113"/>
      <c r="D19" s="1112"/>
      <c r="E19" s="478" t="s">
        <v>162</v>
      </c>
      <c r="F19" s="478" t="s">
        <v>163</v>
      </c>
      <c r="G19" s="478" t="s">
        <v>164</v>
      </c>
      <c r="H19" s="478" t="s">
        <v>165</v>
      </c>
      <c r="I19" s="478" t="s">
        <v>166</v>
      </c>
      <c r="J19" s="478" t="s">
        <v>162</v>
      </c>
      <c r="K19" s="478" t="s">
        <v>163</v>
      </c>
      <c r="L19" s="478" t="s">
        <v>164</v>
      </c>
      <c r="M19" s="478" t="s">
        <v>165</v>
      </c>
      <c r="N19" s="478" t="s">
        <v>166</v>
      </c>
      <c r="O19" s="478" t="s">
        <v>162</v>
      </c>
      <c r="P19" s="478" t="s">
        <v>163</v>
      </c>
      <c r="Q19" s="478" t="s">
        <v>164</v>
      </c>
      <c r="R19" s="478" t="s">
        <v>165</v>
      </c>
      <c r="S19" s="478" t="s">
        <v>166</v>
      </c>
      <c r="T19" s="478" t="s">
        <v>162</v>
      </c>
      <c r="U19" s="478" t="s">
        <v>163</v>
      </c>
      <c r="V19" s="478" t="s">
        <v>164</v>
      </c>
      <c r="W19" s="478" t="s">
        <v>165</v>
      </c>
      <c r="X19" s="478" t="s">
        <v>166</v>
      </c>
      <c r="Y19" s="478" t="s">
        <v>162</v>
      </c>
      <c r="Z19" s="478" t="s">
        <v>163</v>
      </c>
      <c r="AA19" s="478" t="s">
        <v>164</v>
      </c>
      <c r="AB19" s="478" t="s">
        <v>165</v>
      </c>
      <c r="AC19" s="478" t="s">
        <v>166</v>
      </c>
      <c r="AD19" s="478" t="s">
        <v>162</v>
      </c>
      <c r="AE19" s="478" t="s">
        <v>163</v>
      </c>
      <c r="AF19" s="478" t="s">
        <v>164</v>
      </c>
      <c r="AG19" s="478" t="s">
        <v>165</v>
      </c>
      <c r="AH19" s="478" t="s">
        <v>166</v>
      </c>
      <c r="AI19" s="478" t="s">
        <v>162</v>
      </c>
      <c r="AJ19" s="478" t="s">
        <v>163</v>
      </c>
      <c r="AK19" s="478" t="s">
        <v>164</v>
      </c>
      <c r="AL19" s="478" t="s">
        <v>165</v>
      </c>
      <c r="AM19" s="478" t="s">
        <v>166</v>
      </c>
      <c r="AN19" s="478" t="s">
        <v>162</v>
      </c>
      <c r="AO19" s="478" t="s">
        <v>163</v>
      </c>
      <c r="AP19" s="478" t="s">
        <v>164</v>
      </c>
      <c r="AQ19" s="478" t="s">
        <v>165</v>
      </c>
      <c r="AR19" s="478" t="s">
        <v>166</v>
      </c>
      <c r="AS19" s="478" t="s">
        <v>162</v>
      </c>
      <c r="AT19" s="478" t="s">
        <v>163</v>
      </c>
      <c r="AU19" s="478" t="s">
        <v>164</v>
      </c>
      <c r="AV19" s="478" t="s">
        <v>165</v>
      </c>
      <c r="AW19" s="478" t="s">
        <v>166</v>
      </c>
      <c r="AX19" s="478" t="s">
        <v>162</v>
      </c>
      <c r="AY19" s="478" t="s">
        <v>163</v>
      </c>
      <c r="AZ19" s="478" t="s">
        <v>164</v>
      </c>
      <c r="BA19" s="478" t="s">
        <v>165</v>
      </c>
      <c r="BB19" s="478" t="s">
        <v>166</v>
      </c>
      <c r="BC19" s="478" t="s">
        <v>162</v>
      </c>
      <c r="BD19" s="478" t="s">
        <v>163</v>
      </c>
      <c r="BE19" s="478" t="s">
        <v>164</v>
      </c>
      <c r="BF19" s="478" t="s">
        <v>165</v>
      </c>
      <c r="BG19" s="478" t="s">
        <v>166</v>
      </c>
      <c r="BH19" s="1113"/>
    </row>
    <row r="20" spans="1:60">
      <c r="A20" s="481">
        <v>1</v>
      </c>
      <c r="B20" s="481">
        <v>2</v>
      </c>
      <c r="C20" s="481">
        <v>3</v>
      </c>
      <c r="D20" s="481">
        <f>C20+1</f>
        <v>4</v>
      </c>
      <c r="E20" s="481" t="s">
        <v>930</v>
      </c>
      <c r="F20" s="481" t="s">
        <v>931</v>
      </c>
      <c r="G20" s="481" t="s">
        <v>932</v>
      </c>
      <c r="H20" s="481" t="s">
        <v>933</v>
      </c>
      <c r="I20" s="481" t="s">
        <v>934</v>
      </c>
      <c r="J20" s="481" t="s">
        <v>937</v>
      </c>
      <c r="K20" s="481" t="s">
        <v>938</v>
      </c>
      <c r="L20" s="481" t="s">
        <v>939</v>
      </c>
      <c r="M20" s="481" t="s">
        <v>940</v>
      </c>
      <c r="N20" s="481" t="s">
        <v>941</v>
      </c>
      <c r="O20" s="481" t="s">
        <v>944</v>
      </c>
      <c r="P20" s="481" t="s">
        <v>945</v>
      </c>
      <c r="Q20" s="481" t="s">
        <v>946</v>
      </c>
      <c r="R20" s="481" t="s">
        <v>947</v>
      </c>
      <c r="S20" s="481" t="s">
        <v>948</v>
      </c>
      <c r="T20" s="481" t="s">
        <v>951</v>
      </c>
      <c r="U20" s="481" t="s">
        <v>952</v>
      </c>
      <c r="V20" s="481" t="s">
        <v>953</v>
      </c>
      <c r="W20" s="481" t="s">
        <v>954</v>
      </c>
      <c r="X20" s="481" t="s">
        <v>955</v>
      </c>
      <c r="Y20" s="481" t="s">
        <v>958</v>
      </c>
      <c r="Z20" s="481" t="s">
        <v>959</v>
      </c>
      <c r="AA20" s="481" t="s">
        <v>960</v>
      </c>
      <c r="AB20" s="481" t="s">
        <v>961</v>
      </c>
      <c r="AC20" s="481" t="s">
        <v>962</v>
      </c>
      <c r="AD20" s="481" t="s">
        <v>965</v>
      </c>
      <c r="AE20" s="481" t="s">
        <v>966</v>
      </c>
      <c r="AF20" s="481" t="s">
        <v>967</v>
      </c>
      <c r="AG20" s="481" t="s">
        <v>968</v>
      </c>
      <c r="AH20" s="481" t="s">
        <v>969</v>
      </c>
      <c r="AI20" s="481" t="s">
        <v>972</v>
      </c>
      <c r="AJ20" s="481" t="s">
        <v>973</v>
      </c>
      <c r="AK20" s="481" t="s">
        <v>974</v>
      </c>
      <c r="AL20" s="481" t="s">
        <v>975</v>
      </c>
      <c r="AM20" s="481" t="s">
        <v>1030</v>
      </c>
      <c r="AN20" s="481" t="s">
        <v>979</v>
      </c>
      <c r="AO20" s="481" t="s">
        <v>980</v>
      </c>
      <c r="AP20" s="481" t="s">
        <v>981</v>
      </c>
      <c r="AQ20" s="481" t="s">
        <v>982</v>
      </c>
      <c r="AR20" s="481" t="s">
        <v>983</v>
      </c>
      <c r="AS20" s="481" t="s">
        <v>986</v>
      </c>
      <c r="AT20" s="481" t="s">
        <v>987</v>
      </c>
      <c r="AU20" s="481" t="s">
        <v>988</v>
      </c>
      <c r="AV20" s="481" t="s">
        <v>989</v>
      </c>
      <c r="AW20" s="481" t="s">
        <v>990</v>
      </c>
      <c r="AX20" s="481" t="s">
        <v>993</v>
      </c>
      <c r="AY20" s="481" t="s">
        <v>994</v>
      </c>
      <c r="AZ20" s="481" t="s">
        <v>995</v>
      </c>
      <c r="BA20" s="481" t="s">
        <v>996</v>
      </c>
      <c r="BB20" s="481" t="s">
        <v>997</v>
      </c>
      <c r="BC20" s="481" t="s">
        <v>1003</v>
      </c>
      <c r="BD20" s="481" t="s">
        <v>1004</v>
      </c>
      <c r="BE20" s="481" t="s">
        <v>1005</v>
      </c>
      <c r="BF20" s="481" t="s">
        <v>1006</v>
      </c>
      <c r="BG20" s="481" t="s">
        <v>1007</v>
      </c>
      <c r="BH20" s="481">
        <v>8</v>
      </c>
    </row>
    <row r="21" spans="1:60">
      <c r="A21" s="488" t="s">
        <v>23</v>
      </c>
      <c r="B21" s="489" t="s">
        <v>24</v>
      </c>
      <c r="C21" s="490" t="s">
        <v>25</v>
      </c>
      <c r="D21" s="481" t="s">
        <v>176</v>
      </c>
      <c r="E21" s="481">
        <v>0</v>
      </c>
      <c r="F21" s="481">
        <v>0</v>
      </c>
      <c r="G21" s="481">
        <v>0</v>
      </c>
      <c r="H21" s="481">
        <v>0</v>
      </c>
      <c r="I21" s="481">
        <v>0</v>
      </c>
      <c r="J21" s="481">
        <v>0</v>
      </c>
      <c r="K21" s="481">
        <v>0</v>
      </c>
      <c r="L21" s="481">
        <v>0</v>
      </c>
      <c r="M21" s="481">
        <v>0</v>
      </c>
      <c r="N21" s="481">
        <v>0</v>
      </c>
      <c r="O21" s="481">
        <v>0</v>
      </c>
      <c r="P21" s="481">
        <v>0</v>
      </c>
      <c r="Q21" s="481">
        <v>0</v>
      </c>
      <c r="R21" s="481">
        <v>0</v>
      </c>
      <c r="S21" s="481">
        <v>0</v>
      </c>
      <c r="T21" s="481">
        <v>0</v>
      </c>
      <c r="U21" s="481">
        <v>0</v>
      </c>
      <c r="V21" s="481">
        <v>0</v>
      </c>
      <c r="W21" s="481">
        <v>0</v>
      </c>
      <c r="X21" s="481">
        <v>0</v>
      </c>
      <c r="Y21" s="481">
        <v>0</v>
      </c>
      <c r="Z21" s="481">
        <v>0</v>
      </c>
      <c r="AA21" s="481">
        <v>0</v>
      </c>
      <c r="AB21" s="481">
        <v>0</v>
      </c>
      <c r="AC21" s="481">
        <v>0</v>
      </c>
      <c r="AD21" s="481">
        <v>0</v>
      </c>
      <c r="AE21" s="481">
        <v>0</v>
      </c>
      <c r="AF21" s="481">
        <v>0</v>
      </c>
      <c r="AG21" s="481">
        <v>0</v>
      </c>
      <c r="AH21" s="481">
        <v>0</v>
      </c>
      <c r="AI21" s="481">
        <v>0</v>
      </c>
      <c r="AJ21" s="481">
        <v>0</v>
      </c>
      <c r="AK21" s="481">
        <v>0</v>
      </c>
      <c r="AL21" s="481">
        <v>0</v>
      </c>
      <c r="AM21" s="481">
        <v>0</v>
      </c>
      <c r="AN21" s="481">
        <v>0</v>
      </c>
      <c r="AO21" s="481">
        <v>0</v>
      </c>
      <c r="AP21" s="481">
        <v>0</v>
      </c>
      <c r="AQ21" s="481">
        <v>0</v>
      </c>
      <c r="AR21" s="481">
        <v>0</v>
      </c>
      <c r="AS21" s="481">
        <v>0</v>
      </c>
      <c r="AT21" s="481">
        <v>0</v>
      </c>
      <c r="AU21" s="481">
        <v>0</v>
      </c>
      <c r="AV21" s="481">
        <v>0</v>
      </c>
      <c r="AW21" s="481">
        <v>0</v>
      </c>
      <c r="AX21" s="481">
        <v>0</v>
      </c>
      <c r="AY21" s="481">
        <v>0</v>
      </c>
      <c r="AZ21" s="481">
        <v>0</v>
      </c>
      <c r="BA21" s="481">
        <v>0</v>
      </c>
      <c r="BB21" s="481">
        <v>0</v>
      </c>
      <c r="BC21" s="481">
        <v>0</v>
      </c>
      <c r="BD21" s="481">
        <v>0</v>
      </c>
      <c r="BE21" s="481">
        <v>0</v>
      </c>
      <c r="BF21" s="481">
        <v>0</v>
      </c>
      <c r="BG21" s="481">
        <v>0</v>
      </c>
      <c r="BH21" s="481">
        <v>0</v>
      </c>
    </row>
    <row r="22" spans="1:60" ht="31.5">
      <c r="A22" s="494" t="s">
        <v>26</v>
      </c>
      <c r="B22" s="495" t="s">
        <v>27</v>
      </c>
      <c r="C22" s="490" t="s">
        <v>25</v>
      </c>
      <c r="D22" s="481" t="s">
        <v>176</v>
      </c>
      <c r="E22" s="481">
        <v>0</v>
      </c>
      <c r="F22" s="481">
        <v>0</v>
      </c>
      <c r="G22" s="481">
        <v>0</v>
      </c>
      <c r="H22" s="481">
        <v>0</v>
      </c>
      <c r="I22" s="481">
        <v>0</v>
      </c>
      <c r="J22" s="481">
        <v>0</v>
      </c>
      <c r="K22" s="481">
        <v>0</v>
      </c>
      <c r="L22" s="481">
        <v>0</v>
      </c>
      <c r="M22" s="481">
        <v>0</v>
      </c>
      <c r="N22" s="481">
        <v>0</v>
      </c>
      <c r="O22" s="481">
        <v>0</v>
      </c>
      <c r="P22" s="481">
        <v>0</v>
      </c>
      <c r="Q22" s="481">
        <v>0</v>
      </c>
      <c r="R22" s="481">
        <v>0</v>
      </c>
      <c r="S22" s="481">
        <v>0</v>
      </c>
      <c r="T22" s="481">
        <v>0</v>
      </c>
      <c r="U22" s="481">
        <v>0</v>
      </c>
      <c r="V22" s="481">
        <v>0</v>
      </c>
      <c r="W22" s="481">
        <v>0</v>
      </c>
      <c r="X22" s="481">
        <v>0</v>
      </c>
      <c r="Y22" s="481">
        <v>0</v>
      </c>
      <c r="Z22" s="481">
        <v>0</v>
      </c>
      <c r="AA22" s="481">
        <v>0</v>
      </c>
      <c r="AB22" s="481">
        <v>0</v>
      </c>
      <c r="AC22" s="481">
        <v>0</v>
      </c>
      <c r="AD22" s="481">
        <v>0</v>
      </c>
      <c r="AE22" s="481">
        <v>0</v>
      </c>
      <c r="AF22" s="481">
        <v>0</v>
      </c>
      <c r="AG22" s="481">
        <v>0</v>
      </c>
      <c r="AH22" s="481">
        <v>0</v>
      </c>
      <c r="AI22" s="481">
        <v>0</v>
      </c>
      <c r="AJ22" s="481">
        <v>0</v>
      </c>
      <c r="AK22" s="481">
        <v>0</v>
      </c>
      <c r="AL22" s="481">
        <v>0</v>
      </c>
      <c r="AM22" s="481">
        <v>0</v>
      </c>
      <c r="AN22" s="481">
        <v>0</v>
      </c>
      <c r="AO22" s="481">
        <v>0</v>
      </c>
      <c r="AP22" s="481">
        <v>0</v>
      </c>
      <c r="AQ22" s="481">
        <v>0</v>
      </c>
      <c r="AR22" s="481">
        <v>0</v>
      </c>
      <c r="AS22" s="481">
        <v>0</v>
      </c>
      <c r="AT22" s="481">
        <v>0</v>
      </c>
      <c r="AU22" s="481">
        <v>0</v>
      </c>
      <c r="AV22" s="481">
        <v>0</v>
      </c>
      <c r="AW22" s="481">
        <v>0</v>
      </c>
      <c r="AX22" s="481">
        <v>0</v>
      </c>
      <c r="AY22" s="481">
        <v>0</v>
      </c>
      <c r="AZ22" s="481">
        <v>0</v>
      </c>
      <c r="BA22" s="481">
        <v>0</v>
      </c>
      <c r="BB22" s="481">
        <v>0</v>
      </c>
      <c r="BC22" s="481">
        <v>0</v>
      </c>
      <c r="BD22" s="481">
        <v>0</v>
      </c>
      <c r="BE22" s="481">
        <v>0</v>
      </c>
      <c r="BF22" s="481">
        <v>0</v>
      </c>
      <c r="BG22" s="481">
        <v>0</v>
      </c>
      <c r="BH22" s="481">
        <v>0</v>
      </c>
    </row>
    <row r="23" spans="1:60" ht="31.5">
      <c r="A23" s="494" t="s">
        <v>28</v>
      </c>
      <c r="B23" s="495" t="s">
        <v>29</v>
      </c>
      <c r="C23" s="490" t="s">
        <v>25</v>
      </c>
      <c r="D23" s="481" t="s">
        <v>176</v>
      </c>
      <c r="E23" s="481">
        <v>0</v>
      </c>
      <c r="F23" s="481">
        <v>0</v>
      </c>
      <c r="G23" s="481">
        <v>0</v>
      </c>
      <c r="H23" s="481">
        <v>0</v>
      </c>
      <c r="I23" s="481">
        <v>0</v>
      </c>
      <c r="J23" s="481">
        <v>0</v>
      </c>
      <c r="K23" s="481">
        <v>0</v>
      </c>
      <c r="L23" s="481">
        <v>0</v>
      </c>
      <c r="M23" s="481">
        <v>0</v>
      </c>
      <c r="N23" s="481">
        <v>0</v>
      </c>
      <c r="O23" s="481">
        <v>0</v>
      </c>
      <c r="P23" s="481">
        <v>0</v>
      </c>
      <c r="Q23" s="481">
        <v>0</v>
      </c>
      <c r="R23" s="481">
        <v>0</v>
      </c>
      <c r="S23" s="481">
        <v>0</v>
      </c>
      <c r="T23" s="481">
        <v>0</v>
      </c>
      <c r="U23" s="481">
        <v>0</v>
      </c>
      <c r="V23" s="481">
        <v>0</v>
      </c>
      <c r="W23" s="481">
        <v>0</v>
      </c>
      <c r="X23" s="481">
        <v>0</v>
      </c>
      <c r="Y23" s="481">
        <v>0</v>
      </c>
      <c r="Z23" s="481">
        <v>0</v>
      </c>
      <c r="AA23" s="481">
        <v>0</v>
      </c>
      <c r="AB23" s="481">
        <v>0</v>
      </c>
      <c r="AC23" s="481">
        <v>0</v>
      </c>
      <c r="AD23" s="481">
        <v>0</v>
      </c>
      <c r="AE23" s="481">
        <v>0</v>
      </c>
      <c r="AF23" s="481">
        <v>0</v>
      </c>
      <c r="AG23" s="481">
        <v>0</v>
      </c>
      <c r="AH23" s="481">
        <v>0</v>
      </c>
      <c r="AI23" s="481">
        <v>0</v>
      </c>
      <c r="AJ23" s="481">
        <v>0</v>
      </c>
      <c r="AK23" s="481">
        <v>0</v>
      </c>
      <c r="AL23" s="481">
        <v>0</v>
      </c>
      <c r="AM23" s="481">
        <v>0</v>
      </c>
      <c r="AN23" s="481">
        <v>0</v>
      </c>
      <c r="AO23" s="481">
        <v>0</v>
      </c>
      <c r="AP23" s="481">
        <v>0</v>
      </c>
      <c r="AQ23" s="481">
        <v>0</v>
      </c>
      <c r="AR23" s="481">
        <v>0</v>
      </c>
      <c r="AS23" s="481">
        <v>0</v>
      </c>
      <c r="AT23" s="481">
        <v>0</v>
      </c>
      <c r="AU23" s="481">
        <v>0</v>
      </c>
      <c r="AV23" s="481">
        <v>0</v>
      </c>
      <c r="AW23" s="481">
        <v>0</v>
      </c>
      <c r="AX23" s="481">
        <v>0</v>
      </c>
      <c r="AY23" s="481">
        <v>0</v>
      </c>
      <c r="AZ23" s="481">
        <v>0</v>
      </c>
      <c r="BA23" s="481">
        <v>0</v>
      </c>
      <c r="BB23" s="481">
        <v>0</v>
      </c>
      <c r="BC23" s="481">
        <v>0</v>
      </c>
      <c r="BD23" s="481">
        <v>0</v>
      </c>
      <c r="BE23" s="481">
        <v>0</v>
      </c>
      <c r="BF23" s="481">
        <v>0</v>
      </c>
      <c r="BG23" s="481">
        <v>0</v>
      </c>
      <c r="BH23" s="481">
        <v>0</v>
      </c>
    </row>
    <row r="24" spans="1:60">
      <c r="A24" s="494" t="s">
        <v>30</v>
      </c>
      <c r="B24" s="495" t="s">
        <v>31</v>
      </c>
      <c r="C24" s="490" t="s">
        <v>25</v>
      </c>
      <c r="D24" s="481" t="s">
        <v>176</v>
      </c>
      <c r="E24" s="481">
        <v>0</v>
      </c>
      <c r="F24" s="481">
        <v>0</v>
      </c>
      <c r="G24" s="481">
        <v>0</v>
      </c>
      <c r="H24" s="481">
        <v>0</v>
      </c>
      <c r="I24" s="481">
        <v>0</v>
      </c>
      <c r="J24" s="481">
        <v>0</v>
      </c>
      <c r="K24" s="481">
        <v>0</v>
      </c>
      <c r="L24" s="481">
        <v>0</v>
      </c>
      <c r="M24" s="481">
        <v>0</v>
      </c>
      <c r="N24" s="481">
        <v>0</v>
      </c>
      <c r="O24" s="481">
        <v>0</v>
      </c>
      <c r="P24" s="481">
        <v>0</v>
      </c>
      <c r="Q24" s="481">
        <v>0</v>
      </c>
      <c r="R24" s="481">
        <v>0</v>
      </c>
      <c r="S24" s="481">
        <v>0</v>
      </c>
      <c r="T24" s="481">
        <v>0</v>
      </c>
      <c r="U24" s="481">
        <v>0</v>
      </c>
      <c r="V24" s="481">
        <v>0</v>
      </c>
      <c r="W24" s="481">
        <v>0</v>
      </c>
      <c r="X24" s="481">
        <v>0</v>
      </c>
      <c r="Y24" s="481">
        <v>0</v>
      </c>
      <c r="Z24" s="481">
        <v>0</v>
      </c>
      <c r="AA24" s="481">
        <v>0</v>
      </c>
      <c r="AB24" s="481">
        <v>0</v>
      </c>
      <c r="AC24" s="481">
        <v>0</v>
      </c>
      <c r="AD24" s="481">
        <v>0</v>
      </c>
      <c r="AE24" s="481">
        <v>0</v>
      </c>
      <c r="AF24" s="481">
        <v>0</v>
      </c>
      <c r="AG24" s="481">
        <v>0</v>
      </c>
      <c r="AH24" s="481">
        <v>0</v>
      </c>
      <c r="AI24" s="481">
        <v>0</v>
      </c>
      <c r="AJ24" s="481">
        <v>0</v>
      </c>
      <c r="AK24" s="481">
        <v>0</v>
      </c>
      <c r="AL24" s="481">
        <v>0</v>
      </c>
      <c r="AM24" s="481">
        <v>0</v>
      </c>
      <c r="AN24" s="481">
        <v>0</v>
      </c>
      <c r="AO24" s="481">
        <v>0</v>
      </c>
      <c r="AP24" s="481">
        <v>0</v>
      </c>
      <c r="AQ24" s="481">
        <v>0</v>
      </c>
      <c r="AR24" s="481">
        <v>0</v>
      </c>
      <c r="AS24" s="481">
        <v>0</v>
      </c>
      <c r="AT24" s="481">
        <v>0</v>
      </c>
      <c r="AU24" s="481">
        <v>0</v>
      </c>
      <c r="AV24" s="481">
        <v>0</v>
      </c>
      <c r="AW24" s="481">
        <v>0</v>
      </c>
      <c r="AX24" s="481">
        <v>0</v>
      </c>
      <c r="AY24" s="481">
        <v>0</v>
      </c>
      <c r="AZ24" s="481">
        <v>0</v>
      </c>
      <c r="BA24" s="481">
        <v>0</v>
      </c>
      <c r="BB24" s="481">
        <v>0</v>
      </c>
      <c r="BC24" s="481">
        <v>0</v>
      </c>
      <c r="BD24" s="481">
        <v>0</v>
      </c>
      <c r="BE24" s="481">
        <v>0</v>
      </c>
      <c r="BF24" s="481">
        <v>0</v>
      </c>
      <c r="BG24" s="481">
        <v>0</v>
      </c>
      <c r="BH24" s="481">
        <v>0</v>
      </c>
    </row>
    <row r="25" spans="1:60">
      <c r="A25" s="494">
        <v>1</v>
      </c>
      <c r="B25" s="495" t="s">
        <v>32</v>
      </c>
      <c r="C25" s="490" t="s">
        <v>25</v>
      </c>
      <c r="D25" s="481" t="s">
        <v>176</v>
      </c>
      <c r="E25" s="481">
        <v>0</v>
      </c>
      <c r="F25" s="481">
        <v>0</v>
      </c>
      <c r="G25" s="481">
        <v>0</v>
      </c>
      <c r="H25" s="481">
        <v>0</v>
      </c>
      <c r="I25" s="481">
        <v>0</v>
      </c>
      <c r="J25" s="481">
        <v>0</v>
      </c>
      <c r="K25" s="481">
        <v>0</v>
      </c>
      <c r="L25" s="481">
        <v>0</v>
      </c>
      <c r="M25" s="481">
        <v>0</v>
      </c>
      <c r="N25" s="481">
        <v>0</v>
      </c>
      <c r="O25" s="481">
        <v>0</v>
      </c>
      <c r="P25" s="481">
        <v>0</v>
      </c>
      <c r="Q25" s="481">
        <v>0</v>
      </c>
      <c r="R25" s="481">
        <v>0</v>
      </c>
      <c r="S25" s="481">
        <v>0</v>
      </c>
      <c r="T25" s="481">
        <v>0</v>
      </c>
      <c r="U25" s="481">
        <v>0</v>
      </c>
      <c r="V25" s="481">
        <v>0</v>
      </c>
      <c r="W25" s="481">
        <v>0</v>
      </c>
      <c r="X25" s="481">
        <v>0</v>
      </c>
      <c r="Y25" s="481">
        <v>0</v>
      </c>
      <c r="Z25" s="481">
        <v>0</v>
      </c>
      <c r="AA25" s="481">
        <v>0</v>
      </c>
      <c r="AB25" s="481">
        <v>0</v>
      </c>
      <c r="AC25" s="481">
        <v>0</v>
      </c>
      <c r="AD25" s="481">
        <v>0</v>
      </c>
      <c r="AE25" s="481">
        <v>0</v>
      </c>
      <c r="AF25" s="481">
        <v>0</v>
      </c>
      <c r="AG25" s="481">
        <v>0</v>
      </c>
      <c r="AH25" s="481">
        <v>0</v>
      </c>
      <c r="AI25" s="481">
        <v>0</v>
      </c>
      <c r="AJ25" s="481">
        <v>0</v>
      </c>
      <c r="AK25" s="481">
        <v>0</v>
      </c>
      <c r="AL25" s="481">
        <v>0</v>
      </c>
      <c r="AM25" s="481">
        <v>0</v>
      </c>
      <c r="AN25" s="481">
        <v>0</v>
      </c>
      <c r="AO25" s="481">
        <v>0</v>
      </c>
      <c r="AP25" s="481">
        <v>0</v>
      </c>
      <c r="AQ25" s="481">
        <v>0</v>
      </c>
      <c r="AR25" s="481">
        <v>0</v>
      </c>
      <c r="AS25" s="481">
        <v>0</v>
      </c>
      <c r="AT25" s="481">
        <v>0</v>
      </c>
      <c r="AU25" s="481">
        <v>0</v>
      </c>
      <c r="AV25" s="481">
        <v>0</v>
      </c>
      <c r="AW25" s="481">
        <v>0</v>
      </c>
      <c r="AX25" s="481">
        <v>0</v>
      </c>
      <c r="AY25" s="481">
        <v>0</v>
      </c>
      <c r="AZ25" s="481">
        <v>0</v>
      </c>
      <c r="BA25" s="481">
        <v>0</v>
      </c>
      <c r="BB25" s="481">
        <v>0</v>
      </c>
      <c r="BC25" s="481">
        <v>0</v>
      </c>
      <c r="BD25" s="481">
        <v>0</v>
      </c>
      <c r="BE25" s="481">
        <v>0</v>
      </c>
      <c r="BF25" s="481">
        <v>0</v>
      </c>
      <c r="BG25" s="481">
        <v>0</v>
      </c>
      <c r="BH25" s="481">
        <v>0</v>
      </c>
    </row>
    <row r="26" spans="1:60" ht="31.5">
      <c r="A26" s="496" t="s">
        <v>33</v>
      </c>
      <c r="B26" s="495" t="s">
        <v>34</v>
      </c>
      <c r="C26" s="490" t="s">
        <v>25</v>
      </c>
      <c r="D26" s="481" t="s">
        <v>176</v>
      </c>
      <c r="E26" s="481">
        <v>0</v>
      </c>
      <c r="F26" s="481">
        <v>0</v>
      </c>
      <c r="G26" s="481">
        <v>0</v>
      </c>
      <c r="H26" s="481">
        <v>0</v>
      </c>
      <c r="I26" s="481">
        <v>0</v>
      </c>
      <c r="J26" s="481">
        <v>0</v>
      </c>
      <c r="K26" s="481">
        <v>0</v>
      </c>
      <c r="L26" s="481">
        <v>0</v>
      </c>
      <c r="M26" s="481">
        <v>0</v>
      </c>
      <c r="N26" s="481">
        <v>0</v>
      </c>
      <c r="O26" s="481">
        <v>0</v>
      </c>
      <c r="P26" s="481">
        <v>0</v>
      </c>
      <c r="Q26" s="481">
        <v>0</v>
      </c>
      <c r="R26" s="481">
        <v>0</v>
      </c>
      <c r="S26" s="481">
        <v>0</v>
      </c>
      <c r="T26" s="481">
        <v>0</v>
      </c>
      <c r="U26" s="481">
        <v>0</v>
      </c>
      <c r="V26" s="481">
        <v>0</v>
      </c>
      <c r="W26" s="481">
        <v>0</v>
      </c>
      <c r="X26" s="481">
        <v>0</v>
      </c>
      <c r="Y26" s="481">
        <v>0</v>
      </c>
      <c r="Z26" s="481">
        <v>0</v>
      </c>
      <c r="AA26" s="481">
        <v>0</v>
      </c>
      <c r="AB26" s="481">
        <v>0</v>
      </c>
      <c r="AC26" s="481">
        <v>0</v>
      </c>
      <c r="AD26" s="481">
        <v>0</v>
      </c>
      <c r="AE26" s="481">
        <v>0</v>
      </c>
      <c r="AF26" s="481">
        <v>0</v>
      </c>
      <c r="AG26" s="481">
        <v>0</v>
      </c>
      <c r="AH26" s="481">
        <v>0</v>
      </c>
      <c r="AI26" s="481">
        <v>0</v>
      </c>
      <c r="AJ26" s="481">
        <v>0</v>
      </c>
      <c r="AK26" s="481">
        <v>0</v>
      </c>
      <c r="AL26" s="481">
        <v>0</v>
      </c>
      <c r="AM26" s="481">
        <v>0</v>
      </c>
      <c r="AN26" s="481">
        <v>0</v>
      </c>
      <c r="AO26" s="481">
        <v>0</v>
      </c>
      <c r="AP26" s="481">
        <v>0</v>
      </c>
      <c r="AQ26" s="481">
        <v>0</v>
      </c>
      <c r="AR26" s="481">
        <v>0</v>
      </c>
      <c r="AS26" s="481">
        <v>0</v>
      </c>
      <c r="AT26" s="481">
        <v>0</v>
      </c>
      <c r="AU26" s="481">
        <v>0</v>
      </c>
      <c r="AV26" s="481">
        <v>0</v>
      </c>
      <c r="AW26" s="481">
        <v>0</v>
      </c>
      <c r="AX26" s="481">
        <v>0</v>
      </c>
      <c r="AY26" s="481">
        <v>0</v>
      </c>
      <c r="AZ26" s="481">
        <v>0</v>
      </c>
      <c r="BA26" s="481">
        <v>0</v>
      </c>
      <c r="BB26" s="481">
        <v>0</v>
      </c>
      <c r="BC26" s="481">
        <v>0</v>
      </c>
      <c r="BD26" s="481">
        <v>0</v>
      </c>
      <c r="BE26" s="481">
        <v>0</v>
      </c>
      <c r="BF26" s="481">
        <v>0</v>
      </c>
      <c r="BG26" s="481">
        <v>0</v>
      </c>
      <c r="BH26" s="481">
        <v>0</v>
      </c>
    </row>
    <row r="27" spans="1:60" ht="31.5">
      <c r="A27" s="496" t="s">
        <v>35</v>
      </c>
      <c r="B27" s="495" t="s">
        <v>36</v>
      </c>
      <c r="C27" s="481" t="s">
        <v>25</v>
      </c>
      <c r="D27" s="481" t="s">
        <v>176</v>
      </c>
      <c r="E27" s="481">
        <v>0</v>
      </c>
      <c r="F27" s="481">
        <v>0</v>
      </c>
      <c r="G27" s="481">
        <v>0</v>
      </c>
      <c r="H27" s="481">
        <v>0</v>
      </c>
      <c r="I27" s="481">
        <v>0</v>
      </c>
      <c r="J27" s="481">
        <v>0</v>
      </c>
      <c r="K27" s="481">
        <v>0</v>
      </c>
      <c r="L27" s="481">
        <v>0</v>
      </c>
      <c r="M27" s="481">
        <v>0</v>
      </c>
      <c r="N27" s="481">
        <v>0</v>
      </c>
      <c r="O27" s="481">
        <v>0</v>
      </c>
      <c r="P27" s="481">
        <v>0</v>
      </c>
      <c r="Q27" s="481">
        <v>0</v>
      </c>
      <c r="R27" s="481">
        <v>0</v>
      </c>
      <c r="S27" s="481">
        <v>0</v>
      </c>
      <c r="T27" s="481">
        <v>0</v>
      </c>
      <c r="U27" s="481">
        <v>0</v>
      </c>
      <c r="V27" s="481">
        <v>0</v>
      </c>
      <c r="W27" s="481">
        <v>0</v>
      </c>
      <c r="X27" s="481">
        <v>0</v>
      </c>
      <c r="Y27" s="481">
        <v>0</v>
      </c>
      <c r="Z27" s="481">
        <v>0</v>
      </c>
      <c r="AA27" s="481">
        <v>0</v>
      </c>
      <c r="AB27" s="481">
        <v>0</v>
      </c>
      <c r="AC27" s="481">
        <v>0</v>
      </c>
      <c r="AD27" s="481">
        <v>0</v>
      </c>
      <c r="AE27" s="481">
        <v>0</v>
      </c>
      <c r="AF27" s="481">
        <v>0</v>
      </c>
      <c r="AG27" s="481">
        <v>0</v>
      </c>
      <c r="AH27" s="481">
        <v>0</v>
      </c>
      <c r="AI27" s="481">
        <v>0</v>
      </c>
      <c r="AJ27" s="481">
        <v>0</v>
      </c>
      <c r="AK27" s="481">
        <v>0</v>
      </c>
      <c r="AL27" s="481">
        <v>0</v>
      </c>
      <c r="AM27" s="481">
        <v>0</v>
      </c>
      <c r="AN27" s="481">
        <v>0</v>
      </c>
      <c r="AO27" s="481">
        <v>0</v>
      </c>
      <c r="AP27" s="481">
        <v>0</v>
      </c>
      <c r="AQ27" s="481">
        <v>0</v>
      </c>
      <c r="AR27" s="481">
        <v>0</v>
      </c>
      <c r="AS27" s="481">
        <v>0</v>
      </c>
      <c r="AT27" s="481">
        <v>0</v>
      </c>
      <c r="AU27" s="481">
        <v>0</v>
      </c>
      <c r="AV27" s="481">
        <v>0</v>
      </c>
      <c r="AW27" s="481">
        <v>0</v>
      </c>
      <c r="AX27" s="481">
        <v>0</v>
      </c>
      <c r="AY27" s="481">
        <v>0</v>
      </c>
      <c r="AZ27" s="481">
        <v>0</v>
      </c>
      <c r="BA27" s="481">
        <v>0</v>
      </c>
      <c r="BB27" s="481">
        <v>0</v>
      </c>
      <c r="BC27" s="481">
        <v>0</v>
      </c>
      <c r="BD27" s="481">
        <v>0</v>
      </c>
      <c r="BE27" s="481">
        <v>0</v>
      </c>
      <c r="BF27" s="481">
        <v>0</v>
      </c>
      <c r="BG27" s="481">
        <v>0</v>
      </c>
      <c r="BH27" s="481">
        <v>0</v>
      </c>
    </row>
    <row r="28" spans="1:60" ht="31.5">
      <c r="A28" s="496" t="s">
        <v>37</v>
      </c>
      <c r="B28" s="495" t="s">
        <v>38</v>
      </c>
      <c r="C28" s="481" t="s">
        <v>25</v>
      </c>
      <c r="D28" s="481" t="s">
        <v>176</v>
      </c>
      <c r="E28" s="481">
        <v>0</v>
      </c>
      <c r="F28" s="481">
        <v>0</v>
      </c>
      <c r="G28" s="481">
        <v>0</v>
      </c>
      <c r="H28" s="481">
        <v>0</v>
      </c>
      <c r="I28" s="481">
        <v>0</v>
      </c>
      <c r="J28" s="481">
        <v>0</v>
      </c>
      <c r="K28" s="481">
        <v>0</v>
      </c>
      <c r="L28" s="481">
        <v>0</v>
      </c>
      <c r="M28" s="481">
        <v>0</v>
      </c>
      <c r="N28" s="481">
        <v>0</v>
      </c>
      <c r="O28" s="481">
        <v>0</v>
      </c>
      <c r="P28" s="481">
        <v>0</v>
      </c>
      <c r="Q28" s="481">
        <v>0</v>
      </c>
      <c r="R28" s="481">
        <v>0</v>
      </c>
      <c r="S28" s="481">
        <v>0</v>
      </c>
      <c r="T28" s="481">
        <v>0</v>
      </c>
      <c r="U28" s="481">
        <v>0</v>
      </c>
      <c r="V28" s="481">
        <v>0</v>
      </c>
      <c r="W28" s="481">
        <v>0</v>
      </c>
      <c r="X28" s="481">
        <v>0</v>
      </c>
      <c r="Y28" s="481">
        <v>0</v>
      </c>
      <c r="Z28" s="481">
        <v>0</v>
      </c>
      <c r="AA28" s="481">
        <v>0</v>
      </c>
      <c r="AB28" s="481">
        <v>0</v>
      </c>
      <c r="AC28" s="481">
        <v>0</v>
      </c>
      <c r="AD28" s="481">
        <v>0</v>
      </c>
      <c r="AE28" s="481">
        <v>0</v>
      </c>
      <c r="AF28" s="481">
        <v>0</v>
      </c>
      <c r="AG28" s="481">
        <v>0</v>
      </c>
      <c r="AH28" s="481">
        <v>0</v>
      </c>
      <c r="AI28" s="481">
        <v>0</v>
      </c>
      <c r="AJ28" s="481">
        <v>0</v>
      </c>
      <c r="AK28" s="481">
        <v>0</v>
      </c>
      <c r="AL28" s="481">
        <v>0</v>
      </c>
      <c r="AM28" s="481">
        <v>0</v>
      </c>
      <c r="AN28" s="481">
        <v>0</v>
      </c>
      <c r="AO28" s="481">
        <v>0</v>
      </c>
      <c r="AP28" s="481">
        <v>0</v>
      </c>
      <c r="AQ28" s="481">
        <v>0</v>
      </c>
      <c r="AR28" s="481">
        <v>0</v>
      </c>
      <c r="AS28" s="481">
        <v>0</v>
      </c>
      <c r="AT28" s="481">
        <v>0</v>
      </c>
      <c r="AU28" s="481">
        <v>0</v>
      </c>
      <c r="AV28" s="481">
        <v>0</v>
      </c>
      <c r="AW28" s="481">
        <v>0</v>
      </c>
      <c r="AX28" s="481">
        <v>0</v>
      </c>
      <c r="AY28" s="481">
        <v>0</v>
      </c>
      <c r="AZ28" s="481">
        <v>0</v>
      </c>
      <c r="BA28" s="481">
        <v>0</v>
      </c>
      <c r="BB28" s="481">
        <v>0</v>
      </c>
      <c r="BC28" s="481">
        <v>0</v>
      </c>
      <c r="BD28" s="481">
        <v>0</v>
      </c>
      <c r="BE28" s="481">
        <v>0</v>
      </c>
      <c r="BF28" s="481">
        <v>0</v>
      </c>
      <c r="BG28" s="481">
        <v>0</v>
      </c>
      <c r="BH28" s="481">
        <v>0</v>
      </c>
    </row>
    <row r="29" spans="1:60">
      <c r="A29" s="497" t="s">
        <v>39</v>
      </c>
      <c r="B29" s="498" t="s">
        <v>40</v>
      </c>
      <c r="C29" s="499" t="s">
        <v>41</v>
      </c>
      <c r="D29" s="481" t="s">
        <v>176</v>
      </c>
      <c r="E29" s="481">
        <v>0</v>
      </c>
      <c r="F29" s="481">
        <v>0</v>
      </c>
      <c r="G29" s="481">
        <v>0</v>
      </c>
      <c r="H29" s="481">
        <v>0</v>
      </c>
      <c r="I29" s="481">
        <v>0</v>
      </c>
      <c r="J29" s="481">
        <v>0</v>
      </c>
      <c r="K29" s="481">
        <v>0</v>
      </c>
      <c r="L29" s="481">
        <v>0</v>
      </c>
      <c r="M29" s="481">
        <v>0</v>
      </c>
      <c r="N29" s="481">
        <v>0</v>
      </c>
      <c r="O29" s="481">
        <v>0</v>
      </c>
      <c r="P29" s="481">
        <v>0</v>
      </c>
      <c r="Q29" s="481">
        <v>0</v>
      </c>
      <c r="R29" s="481">
        <v>0</v>
      </c>
      <c r="S29" s="481">
        <v>0</v>
      </c>
      <c r="T29" s="481">
        <v>0</v>
      </c>
      <c r="U29" s="481">
        <v>0</v>
      </c>
      <c r="V29" s="481">
        <v>0</v>
      </c>
      <c r="W29" s="481">
        <v>0</v>
      </c>
      <c r="X29" s="481">
        <v>0</v>
      </c>
      <c r="Y29" s="481">
        <v>0</v>
      </c>
      <c r="Z29" s="481">
        <v>0</v>
      </c>
      <c r="AA29" s="481">
        <v>0</v>
      </c>
      <c r="AB29" s="481">
        <v>0</v>
      </c>
      <c r="AC29" s="481">
        <v>0</v>
      </c>
      <c r="AD29" s="481">
        <v>0</v>
      </c>
      <c r="AE29" s="481">
        <v>0</v>
      </c>
      <c r="AF29" s="481">
        <v>0</v>
      </c>
      <c r="AG29" s="481">
        <v>0</v>
      </c>
      <c r="AH29" s="481">
        <v>0</v>
      </c>
      <c r="AI29" s="481">
        <v>0</v>
      </c>
      <c r="AJ29" s="481">
        <v>0</v>
      </c>
      <c r="AK29" s="481">
        <v>0</v>
      </c>
      <c r="AL29" s="481">
        <v>0</v>
      </c>
      <c r="AM29" s="481">
        <v>0</v>
      </c>
      <c r="AN29" s="481">
        <v>0</v>
      </c>
      <c r="AO29" s="481">
        <v>0</v>
      </c>
      <c r="AP29" s="481">
        <v>0</v>
      </c>
      <c r="AQ29" s="481">
        <v>0</v>
      </c>
      <c r="AR29" s="481">
        <v>0</v>
      </c>
      <c r="AS29" s="481">
        <v>0</v>
      </c>
      <c r="AT29" s="481">
        <v>0</v>
      </c>
      <c r="AU29" s="481">
        <v>0</v>
      </c>
      <c r="AV29" s="481">
        <v>0</v>
      </c>
      <c r="AW29" s="481">
        <v>0</v>
      </c>
      <c r="AX29" s="481">
        <v>0</v>
      </c>
      <c r="AY29" s="481">
        <v>0</v>
      </c>
      <c r="AZ29" s="481">
        <v>0</v>
      </c>
      <c r="BA29" s="481">
        <v>0</v>
      </c>
      <c r="BB29" s="481">
        <v>0</v>
      </c>
      <c r="BC29" s="481">
        <v>0</v>
      </c>
      <c r="BD29" s="481">
        <v>0</v>
      </c>
      <c r="BE29" s="481">
        <v>0</v>
      </c>
      <c r="BF29" s="481">
        <v>0</v>
      </c>
      <c r="BG29" s="481">
        <v>0</v>
      </c>
      <c r="BH29" s="481">
        <v>0</v>
      </c>
    </row>
    <row r="30" spans="1:60" ht="24.75">
      <c r="A30" s="497" t="s">
        <v>42</v>
      </c>
      <c r="B30" s="498" t="s">
        <v>43</v>
      </c>
      <c r="C30" s="499" t="s">
        <v>44</v>
      </c>
      <c r="D30" s="481" t="s">
        <v>176</v>
      </c>
      <c r="E30" s="481">
        <v>0</v>
      </c>
      <c r="F30" s="481">
        <v>0</v>
      </c>
      <c r="G30" s="481">
        <v>0</v>
      </c>
      <c r="H30" s="481">
        <v>0</v>
      </c>
      <c r="I30" s="481">
        <v>0</v>
      </c>
      <c r="J30" s="481">
        <v>0</v>
      </c>
      <c r="K30" s="481">
        <v>0</v>
      </c>
      <c r="L30" s="481">
        <v>0</v>
      </c>
      <c r="M30" s="481">
        <v>0</v>
      </c>
      <c r="N30" s="481">
        <v>0</v>
      </c>
      <c r="O30" s="481">
        <v>0</v>
      </c>
      <c r="P30" s="481">
        <v>0</v>
      </c>
      <c r="Q30" s="481">
        <v>0</v>
      </c>
      <c r="R30" s="481">
        <v>0</v>
      </c>
      <c r="S30" s="481">
        <v>0</v>
      </c>
      <c r="T30" s="481">
        <v>0</v>
      </c>
      <c r="U30" s="481">
        <v>0</v>
      </c>
      <c r="V30" s="481">
        <v>0</v>
      </c>
      <c r="W30" s="481">
        <v>0</v>
      </c>
      <c r="X30" s="481">
        <v>0</v>
      </c>
      <c r="Y30" s="481">
        <v>0</v>
      </c>
      <c r="Z30" s="481">
        <v>0</v>
      </c>
      <c r="AA30" s="481">
        <v>0</v>
      </c>
      <c r="AB30" s="481">
        <v>0</v>
      </c>
      <c r="AC30" s="481">
        <v>0</v>
      </c>
      <c r="AD30" s="481">
        <v>0</v>
      </c>
      <c r="AE30" s="481">
        <v>0</v>
      </c>
      <c r="AF30" s="481">
        <v>0</v>
      </c>
      <c r="AG30" s="481">
        <v>0</v>
      </c>
      <c r="AH30" s="481">
        <v>0</v>
      </c>
      <c r="AI30" s="481">
        <v>0</v>
      </c>
      <c r="AJ30" s="481">
        <v>0</v>
      </c>
      <c r="AK30" s="481">
        <v>0</v>
      </c>
      <c r="AL30" s="481">
        <v>0</v>
      </c>
      <c r="AM30" s="481">
        <v>0</v>
      </c>
      <c r="AN30" s="481">
        <v>0</v>
      </c>
      <c r="AO30" s="481">
        <v>0</v>
      </c>
      <c r="AP30" s="481">
        <v>0</v>
      </c>
      <c r="AQ30" s="481">
        <v>0</v>
      </c>
      <c r="AR30" s="481">
        <v>0</v>
      </c>
      <c r="AS30" s="481">
        <v>0</v>
      </c>
      <c r="AT30" s="481">
        <v>0</v>
      </c>
      <c r="AU30" s="481">
        <v>0</v>
      </c>
      <c r="AV30" s="481">
        <v>0</v>
      </c>
      <c r="AW30" s="481">
        <v>0</v>
      </c>
      <c r="AX30" s="481">
        <v>0</v>
      </c>
      <c r="AY30" s="481">
        <v>0</v>
      </c>
      <c r="AZ30" s="481">
        <v>0</v>
      </c>
      <c r="BA30" s="481">
        <v>0</v>
      </c>
      <c r="BB30" s="481">
        <v>0</v>
      </c>
      <c r="BC30" s="481">
        <v>0</v>
      </c>
      <c r="BD30" s="481">
        <v>0</v>
      </c>
      <c r="BE30" s="481">
        <v>0</v>
      </c>
      <c r="BF30" s="481">
        <v>0</v>
      </c>
      <c r="BG30" s="481">
        <v>0</v>
      </c>
      <c r="BH30" s="481">
        <v>0</v>
      </c>
    </row>
    <row r="31" spans="1:60" ht="31.5">
      <c r="A31" s="496" t="s">
        <v>45</v>
      </c>
      <c r="B31" s="495" t="s">
        <v>46</v>
      </c>
      <c r="C31" s="481" t="s">
        <v>25</v>
      </c>
      <c r="D31" s="481" t="s">
        <v>176</v>
      </c>
      <c r="E31" s="481">
        <v>0</v>
      </c>
      <c r="F31" s="481">
        <v>0</v>
      </c>
      <c r="G31" s="481">
        <v>0</v>
      </c>
      <c r="H31" s="481">
        <v>0</v>
      </c>
      <c r="I31" s="481">
        <v>0</v>
      </c>
      <c r="J31" s="481">
        <v>0</v>
      </c>
      <c r="K31" s="481">
        <v>0</v>
      </c>
      <c r="L31" s="481">
        <v>0</v>
      </c>
      <c r="M31" s="481">
        <v>0</v>
      </c>
      <c r="N31" s="481">
        <v>0</v>
      </c>
      <c r="O31" s="481">
        <v>0</v>
      </c>
      <c r="P31" s="481">
        <v>0</v>
      </c>
      <c r="Q31" s="481">
        <v>0</v>
      </c>
      <c r="R31" s="481">
        <v>0</v>
      </c>
      <c r="S31" s="481">
        <v>0</v>
      </c>
      <c r="T31" s="481">
        <v>0</v>
      </c>
      <c r="U31" s="481">
        <v>0</v>
      </c>
      <c r="V31" s="481">
        <v>0</v>
      </c>
      <c r="W31" s="481">
        <v>0</v>
      </c>
      <c r="X31" s="481">
        <v>0</v>
      </c>
      <c r="Y31" s="481">
        <v>0</v>
      </c>
      <c r="Z31" s="481">
        <v>0</v>
      </c>
      <c r="AA31" s="481">
        <v>0</v>
      </c>
      <c r="AB31" s="481">
        <v>0</v>
      </c>
      <c r="AC31" s="481">
        <v>0</v>
      </c>
      <c r="AD31" s="481">
        <v>0</v>
      </c>
      <c r="AE31" s="481">
        <v>0</v>
      </c>
      <c r="AF31" s="481">
        <v>0</v>
      </c>
      <c r="AG31" s="481">
        <v>0</v>
      </c>
      <c r="AH31" s="481">
        <v>0</v>
      </c>
      <c r="AI31" s="481">
        <v>0</v>
      </c>
      <c r="AJ31" s="481">
        <v>0</v>
      </c>
      <c r="AK31" s="481">
        <v>0</v>
      </c>
      <c r="AL31" s="481">
        <v>0</v>
      </c>
      <c r="AM31" s="481">
        <v>0</v>
      </c>
      <c r="AN31" s="481">
        <v>0</v>
      </c>
      <c r="AO31" s="481">
        <v>0</v>
      </c>
      <c r="AP31" s="481">
        <v>0</v>
      </c>
      <c r="AQ31" s="481">
        <v>0</v>
      </c>
      <c r="AR31" s="481">
        <v>0</v>
      </c>
      <c r="AS31" s="481">
        <v>0</v>
      </c>
      <c r="AT31" s="481">
        <v>0</v>
      </c>
      <c r="AU31" s="481">
        <v>0</v>
      </c>
      <c r="AV31" s="481">
        <v>0</v>
      </c>
      <c r="AW31" s="481">
        <v>0</v>
      </c>
      <c r="AX31" s="481">
        <v>0</v>
      </c>
      <c r="AY31" s="481">
        <v>0</v>
      </c>
      <c r="AZ31" s="481">
        <v>0</v>
      </c>
      <c r="BA31" s="481">
        <v>0</v>
      </c>
      <c r="BB31" s="481">
        <v>0</v>
      </c>
      <c r="BC31" s="481">
        <v>0</v>
      </c>
      <c r="BD31" s="481">
        <v>0</v>
      </c>
      <c r="BE31" s="481">
        <v>0</v>
      </c>
      <c r="BF31" s="481">
        <v>0</v>
      </c>
      <c r="BG31" s="481">
        <v>0</v>
      </c>
      <c r="BH31" s="481">
        <v>0</v>
      </c>
    </row>
    <row r="32" spans="1:60">
      <c r="A32" s="502" t="s">
        <v>47</v>
      </c>
      <c r="B32" s="498" t="s">
        <v>48</v>
      </c>
      <c r="C32" s="499" t="s">
        <v>49</v>
      </c>
      <c r="D32" s="481" t="s">
        <v>176</v>
      </c>
      <c r="E32" s="481">
        <v>0</v>
      </c>
      <c r="F32" s="481">
        <v>0</v>
      </c>
      <c r="G32" s="481">
        <v>0</v>
      </c>
      <c r="H32" s="481">
        <v>0</v>
      </c>
      <c r="I32" s="481">
        <v>0</v>
      </c>
      <c r="J32" s="481">
        <v>0</v>
      </c>
      <c r="K32" s="481">
        <v>0</v>
      </c>
      <c r="L32" s="481">
        <v>0</v>
      </c>
      <c r="M32" s="481">
        <v>0</v>
      </c>
      <c r="N32" s="481">
        <v>0</v>
      </c>
      <c r="O32" s="481">
        <v>0</v>
      </c>
      <c r="P32" s="481">
        <v>0</v>
      </c>
      <c r="Q32" s="481">
        <v>0</v>
      </c>
      <c r="R32" s="481">
        <v>0</v>
      </c>
      <c r="S32" s="481">
        <v>0</v>
      </c>
      <c r="T32" s="481">
        <v>0</v>
      </c>
      <c r="U32" s="481">
        <v>0</v>
      </c>
      <c r="V32" s="481">
        <v>0</v>
      </c>
      <c r="W32" s="481">
        <v>0</v>
      </c>
      <c r="X32" s="481">
        <v>0</v>
      </c>
      <c r="Y32" s="481">
        <v>0</v>
      </c>
      <c r="Z32" s="481">
        <v>0</v>
      </c>
      <c r="AA32" s="481">
        <v>0</v>
      </c>
      <c r="AB32" s="481">
        <v>0</v>
      </c>
      <c r="AC32" s="481">
        <v>0</v>
      </c>
      <c r="AD32" s="481">
        <v>0</v>
      </c>
      <c r="AE32" s="481">
        <v>0</v>
      </c>
      <c r="AF32" s="481">
        <v>0</v>
      </c>
      <c r="AG32" s="481">
        <v>0</v>
      </c>
      <c r="AH32" s="481">
        <v>0</v>
      </c>
      <c r="AI32" s="481">
        <v>0</v>
      </c>
      <c r="AJ32" s="481">
        <v>0</v>
      </c>
      <c r="AK32" s="481">
        <v>0</v>
      </c>
      <c r="AL32" s="481">
        <v>0</v>
      </c>
      <c r="AM32" s="481">
        <v>0</v>
      </c>
      <c r="AN32" s="481">
        <v>0</v>
      </c>
      <c r="AO32" s="481">
        <v>0</v>
      </c>
      <c r="AP32" s="481">
        <v>0</v>
      </c>
      <c r="AQ32" s="481">
        <v>0</v>
      </c>
      <c r="AR32" s="481">
        <v>0</v>
      </c>
      <c r="AS32" s="481">
        <v>0</v>
      </c>
      <c r="AT32" s="481">
        <v>0</v>
      </c>
      <c r="AU32" s="481">
        <v>0</v>
      </c>
      <c r="AV32" s="481">
        <v>0</v>
      </c>
      <c r="AW32" s="481">
        <v>0</v>
      </c>
      <c r="AX32" s="481">
        <v>0</v>
      </c>
      <c r="AY32" s="481">
        <v>0</v>
      </c>
      <c r="AZ32" s="481">
        <v>0</v>
      </c>
      <c r="BA32" s="481">
        <v>0</v>
      </c>
      <c r="BB32" s="481">
        <v>0</v>
      </c>
      <c r="BC32" s="481">
        <v>0</v>
      </c>
      <c r="BD32" s="481">
        <v>0</v>
      </c>
      <c r="BE32" s="481">
        <v>0</v>
      </c>
      <c r="BF32" s="481">
        <v>0</v>
      </c>
      <c r="BG32" s="481">
        <v>0</v>
      </c>
      <c r="BH32" s="481">
        <v>0</v>
      </c>
    </row>
    <row r="33" spans="1:60" ht="31.5">
      <c r="A33" s="494" t="s">
        <v>50</v>
      </c>
      <c r="B33" s="495" t="s">
        <v>51</v>
      </c>
      <c r="C33" s="481" t="s">
        <v>25</v>
      </c>
      <c r="D33" s="511" t="s">
        <v>176</v>
      </c>
      <c r="E33" s="481">
        <v>0</v>
      </c>
      <c r="F33" s="481">
        <v>0</v>
      </c>
      <c r="G33" s="481">
        <v>0</v>
      </c>
      <c r="H33" s="481">
        <v>0</v>
      </c>
      <c r="I33" s="481">
        <v>0</v>
      </c>
      <c r="J33" s="481">
        <v>0</v>
      </c>
      <c r="K33" s="481">
        <v>0</v>
      </c>
      <c r="L33" s="481">
        <v>0</v>
      </c>
      <c r="M33" s="481">
        <v>0</v>
      </c>
      <c r="N33" s="481">
        <v>0</v>
      </c>
      <c r="O33" s="481">
        <v>0</v>
      </c>
      <c r="P33" s="481">
        <v>0</v>
      </c>
      <c r="Q33" s="481">
        <v>0</v>
      </c>
      <c r="R33" s="481">
        <v>0</v>
      </c>
      <c r="S33" s="481">
        <v>0</v>
      </c>
      <c r="T33" s="481">
        <v>0</v>
      </c>
      <c r="U33" s="481">
        <v>0</v>
      </c>
      <c r="V33" s="481">
        <v>0</v>
      </c>
      <c r="W33" s="481">
        <v>0</v>
      </c>
      <c r="X33" s="481">
        <v>0</v>
      </c>
      <c r="Y33" s="481">
        <v>0</v>
      </c>
      <c r="Z33" s="481">
        <v>0</v>
      </c>
      <c r="AA33" s="481">
        <v>0</v>
      </c>
      <c r="AB33" s="481">
        <v>0</v>
      </c>
      <c r="AC33" s="481">
        <v>0</v>
      </c>
      <c r="AD33" s="481">
        <v>0</v>
      </c>
      <c r="AE33" s="481">
        <v>0</v>
      </c>
      <c r="AF33" s="481">
        <v>0</v>
      </c>
      <c r="AG33" s="481">
        <v>0</v>
      </c>
      <c r="AH33" s="481">
        <v>0</v>
      </c>
      <c r="AI33" s="481">
        <v>0</v>
      </c>
      <c r="AJ33" s="481">
        <v>0</v>
      </c>
      <c r="AK33" s="481">
        <v>0</v>
      </c>
      <c r="AL33" s="481">
        <v>0</v>
      </c>
      <c r="AM33" s="481">
        <v>0</v>
      </c>
      <c r="AN33" s="481">
        <v>0</v>
      </c>
      <c r="AO33" s="481">
        <v>0</v>
      </c>
      <c r="AP33" s="481">
        <v>0</v>
      </c>
      <c r="AQ33" s="481">
        <v>0</v>
      </c>
      <c r="AR33" s="481">
        <v>0</v>
      </c>
      <c r="AS33" s="481">
        <v>0</v>
      </c>
      <c r="AT33" s="481">
        <v>0</v>
      </c>
      <c r="AU33" s="481">
        <v>0</v>
      </c>
      <c r="AV33" s="481">
        <v>0</v>
      </c>
      <c r="AW33" s="481">
        <v>0</v>
      </c>
      <c r="AX33" s="481">
        <v>0</v>
      </c>
      <c r="AY33" s="481">
        <v>0</v>
      </c>
      <c r="AZ33" s="481">
        <v>0</v>
      </c>
      <c r="BA33" s="481">
        <v>0</v>
      </c>
      <c r="BB33" s="481">
        <v>0</v>
      </c>
      <c r="BC33" s="481">
        <v>0</v>
      </c>
      <c r="BD33" s="481">
        <v>0</v>
      </c>
      <c r="BE33" s="481">
        <v>0</v>
      </c>
      <c r="BF33" s="481">
        <v>0</v>
      </c>
      <c r="BG33" s="481">
        <v>0</v>
      </c>
      <c r="BH33" s="481">
        <v>0</v>
      </c>
    </row>
    <row r="34" spans="1:60">
      <c r="A34" s="502" t="s">
        <v>52</v>
      </c>
      <c r="B34" s="498" t="s">
        <v>53</v>
      </c>
      <c r="C34" s="499" t="s">
        <v>54</v>
      </c>
      <c r="D34" s="481" t="s">
        <v>176</v>
      </c>
      <c r="E34" s="481">
        <v>0</v>
      </c>
      <c r="F34" s="481">
        <v>0</v>
      </c>
      <c r="G34" s="481">
        <v>0</v>
      </c>
      <c r="H34" s="481">
        <v>0</v>
      </c>
      <c r="I34" s="481">
        <v>0</v>
      </c>
      <c r="J34" s="481">
        <v>0</v>
      </c>
      <c r="K34" s="481">
        <v>0</v>
      </c>
      <c r="L34" s="481">
        <v>0</v>
      </c>
      <c r="M34" s="481">
        <v>0</v>
      </c>
      <c r="N34" s="481">
        <v>0</v>
      </c>
      <c r="O34" s="481">
        <v>0</v>
      </c>
      <c r="P34" s="481">
        <v>0</v>
      </c>
      <c r="Q34" s="481">
        <v>0</v>
      </c>
      <c r="R34" s="481">
        <v>0</v>
      </c>
      <c r="S34" s="481">
        <v>0</v>
      </c>
      <c r="T34" s="481">
        <v>0</v>
      </c>
      <c r="U34" s="481">
        <v>0</v>
      </c>
      <c r="V34" s="481">
        <v>0</v>
      </c>
      <c r="W34" s="481">
        <v>0</v>
      </c>
      <c r="X34" s="481">
        <v>0</v>
      </c>
      <c r="Y34" s="481">
        <v>0</v>
      </c>
      <c r="Z34" s="481">
        <v>0</v>
      </c>
      <c r="AA34" s="481">
        <v>0</v>
      </c>
      <c r="AB34" s="481">
        <v>0</v>
      </c>
      <c r="AC34" s="481">
        <v>0</v>
      </c>
      <c r="AD34" s="481">
        <v>0</v>
      </c>
      <c r="AE34" s="481">
        <v>0</v>
      </c>
      <c r="AF34" s="481">
        <v>0</v>
      </c>
      <c r="AG34" s="481">
        <v>0</v>
      </c>
      <c r="AH34" s="481">
        <v>0</v>
      </c>
      <c r="AI34" s="481">
        <v>0</v>
      </c>
      <c r="AJ34" s="481">
        <v>0</v>
      </c>
      <c r="AK34" s="481">
        <v>0</v>
      </c>
      <c r="AL34" s="481">
        <v>0</v>
      </c>
      <c r="AM34" s="481">
        <v>0</v>
      </c>
      <c r="AN34" s="481">
        <v>0</v>
      </c>
      <c r="AO34" s="481">
        <v>0</v>
      </c>
      <c r="AP34" s="481">
        <v>0</v>
      </c>
      <c r="AQ34" s="481">
        <v>0</v>
      </c>
      <c r="AR34" s="481">
        <v>0</v>
      </c>
      <c r="AS34" s="481">
        <v>0</v>
      </c>
      <c r="AT34" s="481">
        <v>0</v>
      </c>
      <c r="AU34" s="481">
        <v>0</v>
      </c>
      <c r="AV34" s="481">
        <v>0</v>
      </c>
      <c r="AW34" s="481">
        <v>0</v>
      </c>
      <c r="AX34" s="481">
        <v>0</v>
      </c>
      <c r="AY34" s="481">
        <v>0</v>
      </c>
      <c r="AZ34" s="481">
        <v>0</v>
      </c>
      <c r="BA34" s="481">
        <v>0</v>
      </c>
      <c r="BB34" s="481">
        <v>0</v>
      </c>
      <c r="BC34" s="481">
        <v>0</v>
      </c>
      <c r="BD34" s="481">
        <v>0</v>
      </c>
      <c r="BE34" s="481">
        <v>0</v>
      </c>
      <c r="BF34" s="481">
        <v>0</v>
      </c>
      <c r="BG34" s="481">
        <v>0</v>
      </c>
      <c r="BH34" s="481">
        <v>0</v>
      </c>
    </row>
    <row r="35" spans="1:60" ht="31.5">
      <c r="A35" s="496" t="s">
        <v>62</v>
      </c>
      <c r="B35" s="495" t="s">
        <v>63</v>
      </c>
      <c r="C35" s="490" t="s">
        <v>25</v>
      </c>
      <c r="D35" s="481" t="s">
        <v>176</v>
      </c>
      <c r="E35" s="481">
        <v>0</v>
      </c>
      <c r="F35" s="481">
        <v>0</v>
      </c>
      <c r="G35" s="481">
        <v>0</v>
      </c>
      <c r="H35" s="481">
        <v>0</v>
      </c>
      <c r="I35" s="481">
        <v>0</v>
      </c>
      <c r="J35" s="481">
        <v>0</v>
      </c>
      <c r="K35" s="481">
        <v>0</v>
      </c>
      <c r="L35" s="481">
        <v>0</v>
      </c>
      <c r="M35" s="481">
        <v>0</v>
      </c>
      <c r="N35" s="481">
        <v>0</v>
      </c>
      <c r="O35" s="481">
        <v>0</v>
      </c>
      <c r="P35" s="481">
        <v>0</v>
      </c>
      <c r="Q35" s="481">
        <v>0</v>
      </c>
      <c r="R35" s="481">
        <v>0</v>
      </c>
      <c r="S35" s="481">
        <v>0</v>
      </c>
      <c r="T35" s="481">
        <v>0</v>
      </c>
      <c r="U35" s="481">
        <v>0</v>
      </c>
      <c r="V35" s="481">
        <v>0</v>
      </c>
      <c r="W35" s="481">
        <v>0</v>
      </c>
      <c r="X35" s="481">
        <v>0</v>
      </c>
      <c r="Y35" s="481">
        <v>0</v>
      </c>
      <c r="Z35" s="481">
        <v>0</v>
      </c>
      <c r="AA35" s="481">
        <v>0</v>
      </c>
      <c r="AB35" s="481">
        <v>0</v>
      </c>
      <c r="AC35" s="481">
        <v>0</v>
      </c>
      <c r="AD35" s="481">
        <v>0</v>
      </c>
      <c r="AE35" s="481">
        <v>0</v>
      </c>
      <c r="AF35" s="481">
        <v>0</v>
      </c>
      <c r="AG35" s="481">
        <v>0</v>
      </c>
      <c r="AH35" s="481">
        <v>0</v>
      </c>
      <c r="AI35" s="481">
        <v>0</v>
      </c>
      <c r="AJ35" s="481">
        <v>0</v>
      </c>
      <c r="AK35" s="481">
        <v>0</v>
      </c>
      <c r="AL35" s="481">
        <v>0</v>
      </c>
      <c r="AM35" s="481">
        <v>0</v>
      </c>
      <c r="AN35" s="481">
        <v>0</v>
      </c>
      <c r="AO35" s="481">
        <v>0</v>
      </c>
      <c r="AP35" s="481">
        <v>0</v>
      </c>
      <c r="AQ35" s="481">
        <v>0</v>
      </c>
      <c r="AR35" s="481">
        <v>0</v>
      </c>
      <c r="AS35" s="481">
        <v>0</v>
      </c>
      <c r="AT35" s="481">
        <v>0</v>
      </c>
      <c r="AU35" s="481">
        <v>0</v>
      </c>
      <c r="AV35" s="481">
        <v>0</v>
      </c>
      <c r="AW35" s="481">
        <v>0</v>
      </c>
      <c r="AX35" s="481">
        <v>0</v>
      </c>
      <c r="AY35" s="481">
        <v>0</v>
      </c>
      <c r="AZ35" s="481">
        <v>0</v>
      </c>
      <c r="BA35" s="481">
        <v>0</v>
      </c>
      <c r="BB35" s="481">
        <v>0</v>
      </c>
      <c r="BC35" s="481">
        <v>0</v>
      </c>
      <c r="BD35" s="481">
        <v>0</v>
      </c>
      <c r="BE35" s="481">
        <v>0</v>
      </c>
      <c r="BF35" s="481">
        <v>0</v>
      </c>
      <c r="BG35" s="481">
        <v>0</v>
      </c>
      <c r="BH35" s="481">
        <v>0</v>
      </c>
    </row>
    <row r="36" spans="1:60" ht="24.75">
      <c r="A36" s="502" t="s">
        <v>64</v>
      </c>
      <c r="B36" s="505" t="s">
        <v>65</v>
      </c>
      <c r="C36" s="499" t="s">
        <v>66</v>
      </c>
      <c r="D36" s="481" t="s">
        <v>176</v>
      </c>
      <c r="E36" s="481">
        <v>0</v>
      </c>
      <c r="F36" s="481">
        <v>0</v>
      </c>
      <c r="G36" s="481">
        <v>0</v>
      </c>
      <c r="H36" s="481">
        <v>0</v>
      </c>
      <c r="I36" s="481">
        <v>0</v>
      </c>
      <c r="J36" s="481">
        <v>0</v>
      </c>
      <c r="K36" s="481">
        <v>0</v>
      </c>
      <c r="L36" s="481">
        <v>0</v>
      </c>
      <c r="M36" s="481">
        <v>0</v>
      </c>
      <c r="N36" s="481">
        <v>0</v>
      </c>
      <c r="O36" s="481">
        <v>0</v>
      </c>
      <c r="P36" s="481">
        <v>0</v>
      </c>
      <c r="Q36" s="481">
        <v>0</v>
      </c>
      <c r="R36" s="481">
        <v>0</v>
      </c>
      <c r="S36" s="481">
        <v>0</v>
      </c>
      <c r="T36" s="481">
        <v>0</v>
      </c>
      <c r="U36" s="481">
        <v>0</v>
      </c>
      <c r="V36" s="481">
        <v>0</v>
      </c>
      <c r="W36" s="481">
        <v>0</v>
      </c>
      <c r="X36" s="481">
        <v>0</v>
      </c>
      <c r="Y36" s="481">
        <v>0</v>
      </c>
      <c r="Z36" s="481">
        <v>0</v>
      </c>
      <c r="AA36" s="481">
        <v>0</v>
      </c>
      <c r="AB36" s="481">
        <v>0</v>
      </c>
      <c r="AC36" s="481">
        <v>0</v>
      </c>
      <c r="AD36" s="481">
        <v>0</v>
      </c>
      <c r="AE36" s="481">
        <v>0</v>
      </c>
      <c r="AF36" s="481">
        <v>0</v>
      </c>
      <c r="AG36" s="481">
        <v>0</v>
      </c>
      <c r="AH36" s="481">
        <v>0</v>
      </c>
      <c r="AI36" s="481">
        <v>0</v>
      </c>
      <c r="AJ36" s="481">
        <v>0</v>
      </c>
      <c r="AK36" s="481">
        <v>0</v>
      </c>
      <c r="AL36" s="481">
        <v>0</v>
      </c>
      <c r="AM36" s="481">
        <v>0</v>
      </c>
      <c r="AN36" s="481">
        <v>0</v>
      </c>
      <c r="AO36" s="481">
        <v>0</v>
      </c>
      <c r="AP36" s="481">
        <v>0</v>
      </c>
      <c r="AQ36" s="481">
        <v>0</v>
      </c>
      <c r="AR36" s="481">
        <v>0</v>
      </c>
      <c r="AS36" s="481">
        <v>0</v>
      </c>
      <c r="AT36" s="481">
        <v>0</v>
      </c>
      <c r="AU36" s="481">
        <v>0</v>
      </c>
      <c r="AV36" s="481">
        <v>0</v>
      </c>
      <c r="AW36" s="481">
        <v>0</v>
      </c>
      <c r="AX36" s="481">
        <v>0</v>
      </c>
      <c r="AY36" s="481">
        <v>0</v>
      </c>
      <c r="AZ36" s="481">
        <v>0</v>
      </c>
      <c r="BA36" s="481">
        <v>0</v>
      </c>
      <c r="BB36" s="481">
        <v>0</v>
      </c>
      <c r="BC36" s="481">
        <v>0</v>
      </c>
      <c r="BD36" s="481">
        <v>0</v>
      </c>
      <c r="BE36" s="481">
        <v>0</v>
      </c>
      <c r="BF36" s="481">
        <v>0</v>
      </c>
      <c r="BG36" s="481">
        <v>0</v>
      </c>
      <c r="BH36" s="481">
        <v>0</v>
      </c>
    </row>
    <row r="37" spans="1:60" ht="24.75">
      <c r="A37" s="502" t="s">
        <v>67</v>
      </c>
      <c r="B37" s="505" t="s">
        <v>68</v>
      </c>
      <c r="C37" s="499" t="s">
        <v>69</v>
      </c>
      <c r="D37" s="481" t="s">
        <v>176</v>
      </c>
      <c r="E37" s="481">
        <v>0</v>
      </c>
      <c r="F37" s="481">
        <v>0</v>
      </c>
      <c r="G37" s="481">
        <v>0</v>
      </c>
      <c r="H37" s="481">
        <v>0</v>
      </c>
      <c r="I37" s="481">
        <v>0</v>
      </c>
      <c r="J37" s="481">
        <v>0</v>
      </c>
      <c r="K37" s="481">
        <v>0</v>
      </c>
      <c r="L37" s="481">
        <v>0</v>
      </c>
      <c r="M37" s="481">
        <v>0</v>
      </c>
      <c r="N37" s="481">
        <v>0</v>
      </c>
      <c r="O37" s="481">
        <v>0</v>
      </c>
      <c r="P37" s="481">
        <v>0</v>
      </c>
      <c r="Q37" s="481">
        <v>0</v>
      </c>
      <c r="R37" s="481">
        <v>0</v>
      </c>
      <c r="S37" s="481">
        <v>0</v>
      </c>
      <c r="T37" s="481">
        <v>0</v>
      </c>
      <c r="U37" s="481">
        <v>0</v>
      </c>
      <c r="V37" s="481">
        <v>0</v>
      </c>
      <c r="W37" s="481">
        <v>0</v>
      </c>
      <c r="X37" s="481">
        <v>0</v>
      </c>
      <c r="Y37" s="481">
        <v>0</v>
      </c>
      <c r="Z37" s="481">
        <v>0</v>
      </c>
      <c r="AA37" s="481">
        <v>0</v>
      </c>
      <c r="AB37" s="481">
        <v>0</v>
      </c>
      <c r="AC37" s="481">
        <v>0</v>
      </c>
      <c r="AD37" s="481">
        <v>0</v>
      </c>
      <c r="AE37" s="481">
        <v>0</v>
      </c>
      <c r="AF37" s="481">
        <v>0</v>
      </c>
      <c r="AG37" s="481">
        <v>0</v>
      </c>
      <c r="AH37" s="481">
        <v>0</v>
      </c>
      <c r="AI37" s="481">
        <v>0</v>
      </c>
      <c r="AJ37" s="481">
        <v>0</v>
      </c>
      <c r="AK37" s="481">
        <v>0</v>
      </c>
      <c r="AL37" s="481">
        <v>0</v>
      </c>
      <c r="AM37" s="481">
        <v>0</v>
      </c>
      <c r="AN37" s="481">
        <v>0</v>
      </c>
      <c r="AO37" s="481">
        <v>0</v>
      </c>
      <c r="AP37" s="481">
        <v>0</v>
      </c>
      <c r="AQ37" s="481">
        <v>0</v>
      </c>
      <c r="AR37" s="481">
        <v>0</v>
      </c>
      <c r="AS37" s="481">
        <v>0</v>
      </c>
      <c r="AT37" s="481">
        <v>0</v>
      </c>
      <c r="AU37" s="481">
        <v>0</v>
      </c>
      <c r="AV37" s="481">
        <v>0</v>
      </c>
      <c r="AW37" s="481">
        <v>0</v>
      </c>
      <c r="AX37" s="481">
        <v>0</v>
      </c>
      <c r="AY37" s="481">
        <v>0</v>
      </c>
      <c r="AZ37" s="481">
        <v>0</v>
      </c>
      <c r="BA37" s="481">
        <v>0</v>
      </c>
      <c r="BB37" s="481">
        <v>0</v>
      </c>
      <c r="BC37" s="481">
        <v>0</v>
      </c>
      <c r="BD37" s="481">
        <v>0</v>
      </c>
      <c r="BE37" s="481">
        <v>0</v>
      </c>
      <c r="BF37" s="481">
        <v>0</v>
      </c>
      <c r="BG37" s="481">
        <v>0</v>
      </c>
      <c r="BH37" s="481">
        <v>0</v>
      </c>
    </row>
    <row r="38" spans="1:60" ht="24.75">
      <c r="A38" s="502" t="s">
        <v>70</v>
      </c>
      <c r="B38" s="505" t="s">
        <v>71</v>
      </c>
      <c r="C38" s="499" t="s">
        <v>72</v>
      </c>
      <c r="D38" s="481" t="s">
        <v>176</v>
      </c>
      <c r="E38" s="481">
        <v>0</v>
      </c>
      <c r="F38" s="481">
        <v>0</v>
      </c>
      <c r="G38" s="481">
        <v>0</v>
      </c>
      <c r="H38" s="481">
        <v>0</v>
      </c>
      <c r="I38" s="481">
        <v>0</v>
      </c>
      <c r="J38" s="481">
        <v>0</v>
      </c>
      <c r="K38" s="481">
        <v>0</v>
      </c>
      <c r="L38" s="481">
        <v>0</v>
      </c>
      <c r="M38" s="481">
        <v>0</v>
      </c>
      <c r="N38" s="481">
        <v>0</v>
      </c>
      <c r="O38" s="481">
        <v>0</v>
      </c>
      <c r="P38" s="481">
        <v>0</v>
      </c>
      <c r="Q38" s="481">
        <v>0</v>
      </c>
      <c r="R38" s="481">
        <v>0</v>
      </c>
      <c r="S38" s="481">
        <v>0</v>
      </c>
      <c r="T38" s="481">
        <v>0</v>
      </c>
      <c r="U38" s="481">
        <v>0</v>
      </c>
      <c r="V38" s="481">
        <v>0</v>
      </c>
      <c r="W38" s="481">
        <v>0</v>
      </c>
      <c r="X38" s="481">
        <v>0</v>
      </c>
      <c r="Y38" s="481">
        <v>0</v>
      </c>
      <c r="Z38" s="481">
        <v>0</v>
      </c>
      <c r="AA38" s="481">
        <v>0</v>
      </c>
      <c r="AB38" s="481">
        <v>0</v>
      </c>
      <c r="AC38" s="481">
        <v>0</v>
      </c>
      <c r="AD38" s="481">
        <v>0</v>
      </c>
      <c r="AE38" s="481">
        <v>0</v>
      </c>
      <c r="AF38" s="481">
        <v>0</v>
      </c>
      <c r="AG38" s="481">
        <v>0</v>
      </c>
      <c r="AH38" s="481">
        <v>0</v>
      </c>
      <c r="AI38" s="481">
        <v>0</v>
      </c>
      <c r="AJ38" s="481">
        <v>0</v>
      </c>
      <c r="AK38" s="481">
        <v>0</v>
      </c>
      <c r="AL38" s="481">
        <v>0</v>
      </c>
      <c r="AM38" s="481">
        <v>0</v>
      </c>
      <c r="AN38" s="481">
        <v>0</v>
      </c>
      <c r="AO38" s="481">
        <v>0</v>
      </c>
      <c r="AP38" s="481">
        <v>0</v>
      </c>
      <c r="AQ38" s="481">
        <v>0</v>
      </c>
      <c r="AR38" s="481">
        <v>0</v>
      </c>
      <c r="AS38" s="481">
        <v>0</v>
      </c>
      <c r="AT38" s="481">
        <v>0</v>
      </c>
      <c r="AU38" s="481">
        <v>0</v>
      </c>
      <c r="AV38" s="481">
        <v>0</v>
      </c>
      <c r="AW38" s="481">
        <v>0</v>
      </c>
      <c r="AX38" s="481">
        <v>0</v>
      </c>
      <c r="AY38" s="481">
        <v>0</v>
      </c>
      <c r="AZ38" s="481">
        <v>0</v>
      </c>
      <c r="BA38" s="481">
        <v>0</v>
      </c>
      <c r="BB38" s="481">
        <v>0</v>
      </c>
      <c r="BC38" s="481">
        <v>0</v>
      </c>
      <c r="BD38" s="481">
        <v>0</v>
      </c>
      <c r="BE38" s="481">
        <v>0</v>
      </c>
      <c r="BF38" s="481">
        <v>0</v>
      </c>
      <c r="BG38" s="481">
        <v>0</v>
      </c>
      <c r="BH38" s="481">
        <v>0</v>
      </c>
    </row>
    <row r="39" spans="1:60" ht="24.75">
      <c r="A39" s="502" t="s">
        <v>73</v>
      </c>
      <c r="B39" s="505" t="s">
        <v>74</v>
      </c>
      <c r="C39" s="499" t="s">
        <v>75</v>
      </c>
      <c r="D39" s="481" t="s">
        <v>176</v>
      </c>
      <c r="E39" s="481">
        <v>0</v>
      </c>
      <c r="F39" s="481">
        <v>0</v>
      </c>
      <c r="G39" s="481">
        <v>0</v>
      </c>
      <c r="H39" s="481">
        <v>0</v>
      </c>
      <c r="I39" s="481">
        <v>0</v>
      </c>
      <c r="J39" s="481">
        <v>0</v>
      </c>
      <c r="K39" s="481">
        <v>0</v>
      </c>
      <c r="L39" s="481">
        <v>0</v>
      </c>
      <c r="M39" s="481">
        <v>0</v>
      </c>
      <c r="N39" s="481">
        <v>0</v>
      </c>
      <c r="O39" s="481">
        <v>0</v>
      </c>
      <c r="P39" s="481">
        <v>0</v>
      </c>
      <c r="Q39" s="481">
        <v>0</v>
      </c>
      <c r="R39" s="481">
        <v>0</v>
      </c>
      <c r="S39" s="481">
        <v>0</v>
      </c>
      <c r="T39" s="481">
        <v>0</v>
      </c>
      <c r="U39" s="481">
        <v>0</v>
      </c>
      <c r="V39" s="481">
        <v>0</v>
      </c>
      <c r="W39" s="481">
        <v>0</v>
      </c>
      <c r="X39" s="481">
        <v>0</v>
      </c>
      <c r="Y39" s="481">
        <v>0</v>
      </c>
      <c r="Z39" s="481">
        <v>0</v>
      </c>
      <c r="AA39" s="481">
        <v>0</v>
      </c>
      <c r="AB39" s="481">
        <v>0</v>
      </c>
      <c r="AC39" s="481">
        <v>0</v>
      </c>
      <c r="AD39" s="481">
        <v>0</v>
      </c>
      <c r="AE39" s="481">
        <v>0</v>
      </c>
      <c r="AF39" s="481">
        <v>0</v>
      </c>
      <c r="AG39" s="481">
        <v>0</v>
      </c>
      <c r="AH39" s="481">
        <v>0</v>
      </c>
      <c r="AI39" s="481">
        <v>0</v>
      </c>
      <c r="AJ39" s="481">
        <v>0</v>
      </c>
      <c r="AK39" s="481">
        <v>0</v>
      </c>
      <c r="AL39" s="481">
        <v>0</v>
      </c>
      <c r="AM39" s="481">
        <v>0</v>
      </c>
      <c r="AN39" s="481">
        <v>0</v>
      </c>
      <c r="AO39" s="481">
        <v>0</v>
      </c>
      <c r="AP39" s="481">
        <v>0</v>
      </c>
      <c r="AQ39" s="481">
        <v>0</v>
      </c>
      <c r="AR39" s="481">
        <v>0</v>
      </c>
      <c r="AS39" s="481">
        <v>0</v>
      </c>
      <c r="AT39" s="481">
        <v>0</v>
      </c>
      <c r="AU39" s="481">
        <v>0</v>
      </c>
      <c r="AV39" s="481">
        <v>0</v>
      </c>
      <c r="AW39" s="481">
        <v>0</v>
      </c>
      <c r="AX39" s="481">
        <v>0</v>
      </c>
      <c r="AY39" s="481">
        <v>0</v>
      </c>
      <c r="AZ39" s="481">
        <v>0</v>
      </c>
      <c r="BA39" s="481">
        <v>0</v>
      </c>
      <c r="BB39" s="481">
        <v>0</v>
      </c>
      <c r="BC39" s="481">
        <v>0</v>
      </c>
      <c r="BD39" s="481">
        <v>0</v>
      </c>
      <c r="BE39" s="481">
        <v>0</v>
      </c>
      <c r="BF39" s="481">
        <v>0</v>
      </c>
      <c r="BG39" s="481">
        <v>0</v>
      </c>
      <c r="BH39" s="481">
        <v>0</v>
      </c>
    </row>
    <row r="40" spans="1:60" ht="24.75">
      <c r="A40" s="502" t="s">
        <v>76</v>
      </c>
      <c r="B40" s="505" t="s">
        <v>77</v>
      </c>
      <c r="C40" s="499" t="s">
        <v>78</v>
      </c>
      <c r="D40" s="511" t="s">
        <v>176</v>
      </c>
      <c r="E40" s="481">
        <v>0</v>
      </c>
      <c r="F40" s="481">
        <v>0</v>
      </c>
      <c r="G40" s="481">
        <v>0</v>
      </c>
      <c r="H40" s="481">
        <v>0</v>
      </c>
      <c r="I40" s="481">
        <v>0</v>
      </c>
      <c r="J40" s="481">
        <v>0</v>
      </c>
      <c r="K40" s="481">
        <v>0</v>
      </c>
      <c r="L40" s="481">
        <v>0</v>
      </c>
      <c r="M40" s="481">
        <v>0</v>
      </c>
      <c r="N40" s="481">
        <v>0</v>
      </c>
      <c r="O40" s="481">
        <v>0</v>
      </c>
      <c r="P40" s="481">
        <v>0</v>
      </c>
      <c r="Q40" s="481">
        <v>0</v>
      </c>
      <c r="R40" s="481">
        <v>0</v>
      </c>
      <c r="S40" s="481">
        <v>0</v>
      </c>
      <c r="T40" s="481">
        <v>0</v>
      </c>
      <c r="U40" s="481">
        <v>0</v>
      </c>
      <c r="V40" s="481">
        <v>0</v>
      </c>
      <c r="W40" s="481">
        <v>0</v>
      </c>
      <c r="X40" s="481">
        <v>0</v>
      </c>
      <c r="Y40" s="481">
        <v>0</v>
      </c>
      <c r="Z40" s="481">
        <v>0</v>
      </c>
      <c r="AA40" s="481">
        <v>0</v>
      </c>
      <c r="AB40" s="481">
        <v>0</v>
      </c>
      <c r="AC40" s="481">
        <v>0</v>
      </c>
      <c r="AD40" s="481">
        <v>0</v>
      </c>
      <c r="AE40" s="481">
        <v>0</v>
      </c>
      <c r="AF40" s="481">
        <v>0</v>
      </c>
      <c r="AG40" s="481">
        <v>0</v>
      </c>
      <c r="AH40" s="481">
        <v>0</v>
      </c>
      <c r="AI40" s="481">
        <v>0</v>
      </c>
      <c r="AJ40" s="481">
        <v>0</v>
      </c>
      <c r="AK40" s="481">
        <v>0</v>
      </c>
      <c r="AL40" s="481">
        <v>0</v>
      </c>
      <c r="AM40" s="481">
        <v>0</v>
      </c>
      <c r="AN40" s="481">
        <v>0</v>
      </c>
      <c r="AO40" s="481">
        <v>0</v>
      </c>
      <c r="AP40" s="481">
        <v>0</v>
      </c>
      <c r="AQ40" s="481">
        <v>0</v>
      </c>
      <c r="AR40" s="481">
        <v>0</v>
      </c>
      <c r="AS40" s="481">
        <v>0</v>
      </c>
      <c r="AT40" s="481">
        <v>0</v>
      </c>
      <c r="AU40" s="481">
        <v>0</v>
      </c>
      <c r="AV40" s="481">
        <v>0</v>
      </c>
      <c r="AW40" s="481">
        <v>0</v>
      </c>
      <c r="AX40" s="481">
        <v>0</v>
      </c>
      <c r="AY40" s="481">
        <v>0</v>
      </c>
      <c r="AZ40" s="481">
        <v>0</v>
      </c>
      <c r="BA40" s="481">
        <v>0</v>
      </c>
      <c r="BB40" s="481">
        <v>0</v>
      </c>
      <c r="BC40" s="481">
        <v>0</v>
      </c>
      <c r="BD40" s="481">
        <v>0</v>
      </c>
      <c r="BE40" s="481">
        <v>0</v>
      </c>
      <c r="BF40" s="481">
        <v>0</v>
      </c>
      <c r="BG40" s="481">
        <v>0</v>
      </c>
      <c r="BH40" s="481">
        <v>0</v>
      </c>
    </row>
    <row r="41" spans="1:60">
      <c r="A41" s="502" t="s">
        <v>79</v>
      </c>
      <c r="B41" s="505" t="s">
        <v>80</v>
      </c>
      <c r="C41" s="499" t="s">
        <v>81</v>
      </c>
      <c r="D41" s="481" t="s">
        <v>176</v>
      </c>
      <c r="E41" s="481">
        <v>0</v>
      </c>
      <c r="F41" s="481">
        <v>0</v>
      </c>
      <c r="G41" s="481">
        <v>0</v>
      </c>
      <c r="H41" s="481">
        <v>0</v>
      </c>
      <c r="I41" s="481">
        <v>0</v>
      </c>
      <c r="J41" s="481">
        <v>0</v>
      </c>
      <c r="K41" s="481">
        <v>0</v>
      </c>
      <c r="L41" s="481">
        <v>0</v>
      </c>
      <c r="M41" s="481">
        <v>0</v>
      </c>
      <c r="N41" s="481">
        <v>0</v>
      </c>
      <c r="O41" s="481">
        <v>0</v>
      </c>
      <c r="P41" s="481">
        <v>0</v>
      </c>
      <c r="Q41" s="481">
        <v>0</v>
      </c>
      <c r="R41" s="481">
        <v>0</v>
      </c>
      <c r="S41" s="481">
        <v>0</v>
      </c>
      <c r="T41" s="481">
        <v>0</v>
      </c>
      <c r="U41" s="481">
        <v>0</v>
      </c>
      <c r="V41" s="481">
        <v>0</v>
      </c>
      <c r="W41" s="481">
        <v>0</v>
      </c>
      <c r="X41" s="481">
        <v>0</v>
      </c>
      <c r="Y41" s="481">
        <v>0</v>
      </c>
      <c r="Z41" s="481">
        <v>0</v>
      </c>
      <c r="AA41" s="481">
        <v>0</v>
      </c>
      <c r="AB41" s="481">
        <v>0</v>
      </c>
      <c r="AC41" s="481">
        <v>0</v>
      </c>
      <c r="AD41" s="481">
        <v>0</v>
      </c>
      <c r="AE41" s="481">
        <v>0</v>
      </c>
      <c r="AF41" s="481">
        <v>0</v>
      </c>
      <c r="AG41" s="481">
        <v>0</v>
      </c>
      <c r="AH41" s="481">
        <v>0</v>
      </c>
      <c r="AI41" s="481">
        <v>0</v>
      </c>
      <c r="AJ41" s="481">
        <v>0</v>
      </c>
      <c r="AK41" s="481">
        <v>0</v>
      </c>
      <c r="AL41" s="481">
        <v>0</v>
      </c>
      <c r="AM41" s="481">
        <v>0</v>
      </c>
      <c r="AN41" s="481">
        <v>0</v>
      </c>
      <c r="AO41" s="481">
        <v>0</v>
      </c>
      <c r="AP41" s="481">
        <v>0</v>
      </c>
      <c r="AQ41" s="481">
        <v>0</v>
      </c>
      <c r="AR41" s="481">
        <v>0</v>
      </c>
      <c r="AS41" s="481">
        <v>0</v>
      </c>
      <c r="AT41" s="481">
        <v>0</v>
      </c>
      <c r="AU41" s="481">
        <v>0</v>
      </c>
      <c r="AV41" s="481">
        <v>0</v>
      </c>
      <c r="AW41" s="481">
        <v>0</v>
      </c>
      <c r="AX41" s="481">
        <v>0</v>
      </c>
      <c r="AY41" s="481">
        <v>0</v>
      </c>
      <c r="AZ41" s="481">
        <v>0</v>
      </c>
      <c r="BA41" s="481">
        <v>0</v>
      </c>
      <c r="BB41" s="481">
        <v>0</v>
      </c>
      <c r="BC41" s="481">
        <v>0</v>
      </c>
      <c r="BD41" s="481">
        <v>0</v>
      </c>
      <c r="BE41" s="481">
        <v>0</v>
      </c>
      <c r="BF41" s="481">
        <v>0</v>
      </c>
      <c r="BG41" s="481">
        <v>0</v>
      </c>
      <c r="BH41" s="481">
        <v>0</v>
      </c>
    </row>
    <row r="42" spans="1:60" ht="24.75">
      <c r="A42" s="502" t="s">
        <v>82</v>
      </c>
      <c r="B42" s="505" t="s">
        <v>83</v>
      </c>
      <c r="C42" s="499" t="s">
        <v>84</v>
      </c>
      <c r="D42" s="481" t="s">
        <v>176</v>
      </c>
      <c r="E42" s="481">
        <v>0</v>
      </c>
      <c r="F42" s="481">
        <v>0</v>
      </c>
      <c r="G42" s="481">
        <v>0</v>
      </c>
      <c r="H42" s="481">
        <v>0</v>
      </c>
      <c r="I42" s="481">
        <v>0</v>
      </c>
      <c r="J42" s="481">
        <v>0</v>
      </c>
      <c r="K42" s="481">
        <v>0</v>
      </c>
      <c r="L42" s="481">
        <v>0</v>
      </c>
      <c r="M42" s="481">
        <v>0</v>
      </c>
      <c r="N42" s="481">
        <v>0</v>
      </c>
      <c r="O42" s="481">
        <v>0</v>
      </c>
      <c r="P42" s="481">
        <v>0</v>
      </c>
      <c r="Q42" s="481">
        <v>0</v>
      </c>
      <c r="R42" s="481">
        <v>0</v>
      </c>
      <c r="S42" s="481">
        <v>0</v>
      </c>
      <c r="T42" s="481">
        <v>0</v>
      </c>
      <c r="U42" s="481">
        <v>0</v>
      </c>
      <c r="V42" s="481">
        <v>0</v>
      </c>
      <c r="W42" s="481">
        <v>0</v>
      </c>
      <c r="X42" s="481">
        <v>0</v>
      </c>
      <c r="Y42" s="481">
        <v>0</v>
      </c>
      <c r="Z42" s="481">
        <v>0</v>
      </c>
      <c r="AA42" s="481">
        <v>0</v>
      </c>
      <c r="AB42" s="481">
        <v>0</v>
      </c>
      <c r="AC42" s="481">
        <v>0</v>
      </c>
      <c r="AD42" s="481">
        <v>0</v>
      </c>
      <c r="AE42" s="481">
        <v>0</v>
      </c>
      <c r="AF42" s="481">
        <v>0</v>
      </c>
      <c r="AG42" s="481">
        <v>0</v>
      </c>
      <c r="AH42" s="481">
        <v>0</v>
      </c>
      <c r="AI42" s="481">
        <v>0</v>
      </c>
      <c r="AJ42" s="481">
        <v>0</v>
      </c>
      <c r="AK42" s="481">
        <v>0</v>
      </c>
      <c r="AL42" s="481">
        <v>0</v>
      </c>
      <c r="AM42" s="481">
        <v>0</v>
      </c>
      <c r="AN42" s="481">
        <v>0</v>
      </c>
      <c r="AO42" s="481">
        <v>0</v>
      </c>
      <c r="AP42" s="481">
        <v>0</v>
      </c>
      <c r="AQ42" s="481">
        <v>0</v>
      </c>
      <c r="AR42" s="481">
        <v>0</v>
      </c>
      <c r="AS42" s="481">
        <v>0</v>
      </c>
      <c r="AT42" s="481">
        <v>0</v>
      </c>
      <c r="AU42" s="481">
        <v>0</v>
      </c>
      <c r="AV42" s="481">
        <v>0</v>
      </c>
      <c r="AW42" s="481">
        <v>0</v>
      </c>
      <c r="AX42" s="481">
        <v>0</v>
      </c>
      <c r="AY42" s="481">
        <v>0</v>
      </c>
      <c r="AZ42" s="481">
        <v>0</v>
      </c>
      <c r="BA42" s="481">
        <v>0</v>
      </c>
      <c r="BB42" s="481">
        <v>0</v>
      </c>
      <c r="BC42" s="481">
        <v>0</v>
      </c>
      <c r="BD42" s="481">
        <v>0</v>
      </c>
      <c r="BE42" s="481">
        <v>0</v>
      </c>
      <c r="BF42" s="481">
        <v>0</v>
      </c>
      <c r="BG42" s="481">
        <v>0</v>
      </c>
      <c r="BH42" s="481">
        <v>0</v>
      </c>
    </row>
    <row r="43" spans="1:60" ht="24">
      <c r="A43" s="502" t="s">
        <v>85</v>
      </c>
      <c r="B43" s="506" t="s">
        <v>86</v>
      </c>
      <c r="C43" s="499" t="s">
        <v>87</v>
      </c>
      <c r="D43" s="481" t="s">
        <v>176</v>
      </c>
      <c r="E43" s="481">
        <v>0</v>
      </c>
      <c r="F43" s="481">
        <v>0</v>
      </c>
      <c r="G43" s="481">
        <v>0</v>
      </c>
      <c r="H43" s="481">
        <v>0</v>
      </c>
      <c r="I43" s="481">
        <v>0</v>
      </c>
      <c r="J43" s="481">
        <v>0</v>
      </c>
      <c r="K43" s="481">
        <v>0</v>
      </c>
      <c r="L43" s="481">
        <v>0</v>
      </c>
      <c r="M43" s="481">
        <v>0</v>
      </c>
      <c r="N43" s="481">
        <v>0</v>
      </c>
      <c r="O43" s="481">
        <v>0</v>
      </c>
      <c r="P43" s="481">
        <v>0</v>
      </c>
      <c r="Q43" s="481">
        <v>0</v>
      </c>
      <c r="R43" s="481">
        <v>0</v>
      </c>
      <c r="S43" s="481">
        <v>0</v>
      </c>
      <c r="T43" s="481">
        <v>0</v>
      </c>
      <c r="U43" s="481">
        <v>0</v>
      </c>
      <c r="V43" s="481">
        <v>0</v>
      </c>
      <c r="W43" s="481">
        <v>0</v>
      </c>
      <c r="X43" s="481">
        <v>0</v>
      </c>
      <c r="Y43" s="481">
        <v>0</v>
      </c>
      <c r="Z43" s="481">
        <v>0</v>
      </c>
      <c r="AA43" s="481">
        <v>0</v>
      </c>
      <c r="AB43" s="481">
        <v>0</v>
      </c>
      <c r="AC43" s="481">
        <v>0</v>
      </c>
      <c r="AD43" s="481">
        <v>0</v>
      </c>
      <c r="AE43" s="481">
        <v>0</v>
      </c>
      <c r="AF43" s="481">
        <v>0</v>
      </c>
      <c r="AG43" s="481">
        <v>0</v>
      </c>
      <c r="AH43" s="481">
        <v>0</v>
      </c>
      <c r="AI43" s="481">
        <v>0</v>
      </c>
      <c r="AJ43" s="481">
        <v>0</v>
      </c>
      <c r="AK43" s="481">
        <v>0</v>
      </c>
      <c r="AL43" s="481">
        <v>0</v>
      </c>
      <c r="AM43" s="481">
        <v>0</v>
      </c>
      <c r="AN43" s="481">
        <v>0</v>
      </c>
      <c r="AO43" s="481">
        <v>0</v>
      </c>
      <c r="AP43" s="481">
        <v>0</v>
      </c>
      <c r="AQ43" s="481">
        <v>0</v>
      </c>
      <c r="AR43" s="481">
        <v>0</v>
      </c>
      <c r="AS43" s="481">
        <v>0</v>
      </c>
      <c r="AT43" s="481">
        <v>0</v>
      </c>
      <c r="AU43" s="481">
        <v>0</v>
      </c>
      <c r="AV43" s="481">
        <v>0</v>
      </c>
      <c r="AW43" s="481">
        <v>0</v>
      </c>
      <c r="AX43" s="481">
        <v>0</v>
      </c>
      <c r="AY43" s="481">
        <v>0</v>
      </c>
      <c r="AZ43" s="481">
        <v>0</v>
      </c>
      <c r="BA43" s="481">
        <v>0</v>
      </c>
      <c r="BB43" s="481">
        <v>0</v>
      </c>
      <c r="BC43" s="481">
        <v>0</v>
      </c>
      <c r="BD43" s="481">
        <v>0</v>
      </c>
      <c r="BE43" s="481">
        <v>0</v>
      </c>
      <c r="BF43" s="481">
        <v>0</v>
      </c>
      <c r="BG43" s="481">
        <v>0</v>
      </c>
      <c r="BH43" s="481">
        <v>0</v>
      </c>
    </row>
    <row r="44" spans="1:60" ht="24">
      <c r="A44" s="502" t="s">
        <v>88</v>
      </c>
      <c r="B44" s="506" t="s">
        <v>89</v>
      </c>
      <c r="C44" s="499" t="s">
        <v>90</v>
      </c>
      <c r="D44" s="481" t="s">
        <v>176</v>
      </c>
      <c r="E44" s="481">
        <v>0</v>
      </c>
      <c r="F44" s="481">
        <v>0</v>
      </c>
      <c r="G44" s="481">
        <v>0</v>
      </c>
      <c r="H44" s="481">
        <v>0</v>
      </c>
      <c r="I44" s="481">
        <v>0</v>
      </c>
      <c r="J44" s="481">
        <v>0</v>
      </c>
      <c r="K44" s="481">
        <v>0</v>
      </c>
      <c r="L44" s="481">
        <v>0</v>
      </c>
      <c r="M44" s="481">
        <v>0</v>
      </c>
      <c r="N44" s="481">
        <v>0</v>
      </c>
      <c r="O44" s="481">
        <v>0</v>
      </c>
      <c r="P44" s="481">
        <v>0</v>
      </c>
      <c r="Q44" s="481">
        <v>0</v>
      </c>
      <c r="R44" s="481">
        <v>0</v>
      </c>
      <c r="S44" s="481">
        <v>0</v>
      </c>
      <c r="T44" s="481">
        <v>0</v>
      </c>
      <c r="U44" s="481">
        <v>0</v>
      </c>
      <c r="V44" s="481">
        <v>0</v>
      </c>
      <c r="W44" s="481">
        <v>0</v>
      </c>
      <c r="X44" s="481">
        <v>0</v>
      </c>
      <c r="Y44" s="481">
        <v>0</v>
      </c>
      <c r="Z44" s="481">
        <v>0</v>
      </c>
      <c r="AA44" s="481">
        <v>0</v>
      </c>
      <c r="AB44" s="481">
        <v>0</v>
      </c>
      <c r="AC44" s="481">
        <v>0</v>
      </c>
      <c r="AD44" s="481">
        <v>0</v>
      </c>
      <c r="AE44" s="481">
        <v>0</v>
      </c>
      <c r="AF44" s="481">
        <v>0</v>
      </c>
      <c r="AG44" s="481">
        <v>0</v>
      </c>
      <c r="AH44" s="481">
        <v>0</v>
      </c>
      <c r="AI44" s="481">
        <v>0</v>
      </c>
      <c r="AJ44" s="481">
        <v>0</v>
      </c>
      <c r="AK44" s="481">
        <v>0</v>
      </c>
      <c r="AL44" s="481">
        <v>0</v>
      </c>
      <c r="AM44" s="481">
        <v>0</v>
      </c>
      <c r="AN44" s="481">
        <v>0</v>
      </c>
      <c r="AO44" s="481">
        <v>0</v>
      </c>
      <c r="AP44" s="481">
        <v>0</v>
      </c>
      <c r="AQ44" s="481">
        <v>0</v>
      </c>
      <c r="AR44" s="481">
        <v>0</v>
      </c>
      <c r="AS44" s="481">
        <v>0</v>
      </c>
      <c r="AT44" s="481">
        <v>0</v>
      </c>
      <c r="AU44" s="481">
        <v>0</v>
      </c>
      <c r="AV44" s="481">
        <v>0</v>
      </c>
      <c r="AW44" s="481">
        <v>0</v>
      </c>
      <c r="AX44" s="481">
        <v>0</v>
      </c>
      <c r="AY44" s="481">
        <v>0</v>
      </c>
      <c r="AZ44" s="481">
        <v>0</v>
      </c>
      <c r="BA44" s="481">
        <v>0</v>
      </c>
      <c r="BB44" s="481">
        <v>0</v>
      </c>
      <c r="BC44" s="481">
        <v>0</v>
      </c>
      <c r="BD44" s="481">
        <v>0</v>
      </c>
      <c r="BE44" s="481">
        <v>0</v>
      </c>
      <c r="BF44" s="481">
        <v>0</v>
      </c>
      <c r="BG44" s="481">
        <v>0</v>
      </c>
      <c r="BH44" s="481">
        <v>0</v>
      </c>
    </row>
    <row r="45" spans="1:60">
      <c r="A45" s="502" t="s">
        <v>91</v>
      </c>
      <c r="B45" s="505" t="s">
        <v>92</v>
      </c>
      <c r="C45" s="499" t="s">
        <v>93</v>
      </c>
      <c r="D45" s="481" t="s">
        <v>176</v>
      </c>
      <c r="E45" s="481">
        <v>0</v>
      </c>
      <c r="F45" s="481">
        <v>0</v>
      </c>
      <c r="G45" s="481">
        <v>0</v>
      </c>
      <c r="H45" s="481">
        <v>0</v>
      </c>
      <c r="I45" s="481">
        <v>0</v>
      </c>
      <c r="J45" s="481">
        <v>0</v>
      </c>
      <c r="K45" s="481">
        <v>0</v>
      </c>
      <c r="L45" s="481">
        <v>0</v>
      </c>
      <c r="M45" s="481">
        <v>0</v>
      </c>
      <c r="N45" s="481">
        <v>0</v>
      </c>
      <c r="O45" s="481">
        <v>0</v>
      </c>
      <c r="P45" s="481">
        <v>0</v>
      </c>
      <c r="Q45" s="481">
        <v>0</v>
      </c>
      <c r="R45" s="481">
        <v>0</v>
      </c>
      <c r="S45" s="481">
        <v>0</v>
      </c>
      <c r="T45" s="481">
        <v>0</v>
      </c>
      <c r="U45" s="481">
        <v>0</v>
      </c>
      <c r="V45" s="481">
        <v>0</v>
      </c>
      <c r="W45" s="481">
        <v>0</v>
      </c>
      <c r="X45" s="481">
        <v>0</v>
      </c>
      <c r="Y45" s="481">
        <v>0</v>
      </c>
      <c r="Z45" s="481">
        <v>0</v>
      </c>
      <c r="AA45" s="481">
        <v>0</v>
      </c>
      <c r="AB45" s="481">
        <v>0</v>
      </c>
      <c r="AC45" s="481">
        <v>0</v>
      </c>
      <c r="AD45" s="481">
        <v>0</v>
      </c>
      <c r="AE45" s="481">
        <v>0</v>
      </c>
      <c r="AF45" s="481">
        <v>0</v>
      </c>
      <c r="AG45" s="481">
        <v>0</v>
      </c>
      <c r="AH45" s="481">
        <v>0</v>
      </c>
      <c r="AI45" s="481">
        <v>0</v>
      </c>
      <c r="AJ45" s="481">
        <v>0</v>
      </c>
      <c r="AK45" s="481">
        <v>0</v>
      </c>
      <c r="AL45" s="481">
        <v>0</v>
      </c>
      <c r="AM45" s="481">
        <v>0</v>
      </c>
      <c r="AN45" s="481">
        <v>0</v>
      </c>
      <c r="AO45" s="481">
        <v>0</v>
      </c>
      <c r="AP45" s="481">
        <v>0</v>
      </c>
      <c r="AQ45" s="481">
        <v>0</v>
      </c>
      <c r="AR45" s="481">
        <v>0</v>
      </c>
      <c r="AS45" s="481">
        <v>0</v>
      </c>
      <c r="AT45" s="481">
        <v>0</v>
      </c>
      <c r="AU45" s="481">
        <v>0</v>
      </c>
      <c r="AV45" s="481">
        <v>0</v>
      </c>
      <c r="AW45" s="481">
        <v>0</v>
      </c>
      <c r="AX45" s="481">
        <v>0</v>
      </c>
      <c r="AY45" s="481">
        <v>0</v>
      </c>
      <c r="AZ45" s="481">
        <v>0</v>
      </c>
      <c r="BA45" s="481">
        <v>0</v>
      </c>
      <c r="BB45" s="481">
        <v>0</v>
      </c>
      <c r="BC45" s="481">
        <v>0</v>
      </c>
      <c r="BD45" s="481">
        <v>0</v>
      </c>
      <c r="BE45" s="481">
        <v>0</v>
      </c>
      <c r="BF45" s="481">
        <v>0</v>
      </c>
      <c r="BG45" s="481">
        <v>0</v>
      </c>
      <c r="BH45" s="481">
        <v>0</v>
      </c>
    </row>
    <row r="46" spans="1:60">
      <c r="A46" s="502" t="s">
        <v>94</v>
      </c>
      <c r="B46" s="505" t="s">
        <v>95</v>
      </c>
      <c r="C46" s="499" t="s">
        <v>96</v>
      </c>
      <c r="D46" s="481" t="s">
        <v>176</v>
      </c>
      <c r="E46" s="481">
        <v>0</v>
      </c>
      <c r="F46" s="481">
        <v>0</v>
      </c>
      <c r="G46" s="481">
        <v>0</v>
      </c>
      <c r="H46" s="481">
        <v>0</v>
      </c>
      <c r="I46" s="481">
        <v>0</v>
      </c>
      <c r="J46" s="481">
        <v>0</v>
      </c>
      <c r="K46" s="481">
        <v>0</v>
      </c>
      <c r="L46" s="481">
        <v>0</v>
      </c>
      <c r="M46" s="481">
        <v>0</v>
      </c>
      <c r="N46" s="481">
        <v>0</v>
      </c>
      <c r="O46" s="481">
        <v>0</v>
      </c>
      <c r="P46" s="481">
        <v>0</v>
      </c>
      <c r="Q46" s="481">
        <v>0</v>
      </c>
      <c r="R46" s="481">
        <v>0</v>
      </c>
      <c r="S46" s="481">
        <v>0</v>
      </c>
      <c r="T46" s="481">
        <v>0</v>
      </c>
      <c r="U46" s="481">
        <v>0</v>
      </c>
      <c r="V46" s="481">
        <v>0</v>
      </c>
      <c r="W46" s="481">
        <v>0</v>
      </c>
      <c r="X46" s="481">
        <v>0</v>
      </c>
      <c r="Y46" s="481">
        <v>0</v>
      </c>
      <c r="Z46" s="481">
        <v>0</v>
      </c>
      <c r="AA46" s="481">
        <v>0</v>
      </c>
      <c r="AB46" s="481">
        <v>0</v>
      </c>
      <c r="AC46" s="481">
        <v>0</v>
      </c>
      <c r="AD46" s="481">
        <v>0</v>
      </c>
      <c r="AE46" s="481">
        <v>0</v>
      </c>
      <c r="AF46" s="481">
        <v>0</v>
      </c>
      <c r="AG46" s="481">
        <v>0</v>
      </c>
      <c r="AH46" s="481">
        <v>0</v>
      </c>
      <c r="AI46" s="481">
        <v>0</v>
      </c>
      <c r="AJ46" s="481">
        <v>0</v>
      </c>
      <c r="AK46" s="481">
        <v>0</v>
      </c>
      <c r="AL46" s="481">
        <v>0</v>
      </c>
      <c r="AM46" s="481">
        <v>0</v>
      </c>
      <c r="AN46" s="481">
        <v>0</v>
      </c>
      <c r="AO46" s="481">
        <v>0</v>
      </c>
      <c r="AP46" s="481">
        <v>0</v>
      </c>
      <c r="AQ46" s="481">
        <v>0</v>
      </c>
      <c r="AR46" s="481">
        <v>0</v>
      </c>
      <c r="AS46" s="481">
        <v>0</v>
      </c>
      <c r="AT46" s="481">
        <v>0</v>
      </c>
      <c r="AU46" s="481">
        <v>0</v>
      </c>
      <c r="AV46" s="481">
        <v>0</v>
      </c>
      <c r="AW46" s="481">
        <v>0</v>
      </c>
      <c r="AX46" s="481">
        <v>0</v>
      </c>
      <c r="AY46" s="481">
        <v>0</v>
      </c>
      <c r="AZ46" s="481">
        <v>0</v>
      </c>
      <c r="BA46" s="481">
        <v>0</v>
      </c>
      <c r="BB46" s="481">
        <v>0</v>
      </c>
      <c r="BC46" s="481">
        <v>0</v>
      </c>
      <c r="BD46" s="481">
        <v>0</v>
      </c>
      <c r="BE46" s="481">
        <v>0</v>
      </c>
      <c r="BF46" s="481">
        <v>0</v>
      </c>
      <c r="BG46" s="481">
        <v>0</v>
      </c>
      <c r="BH46" s="481">
        <v>0</v>
      </c>
    </row>
    <row r="47" spans="1:60">
      <c r="A47" s="496" t="s">
        <v>97</v>
      </c>
      <c r="B47" s="495" t="s">
        <v>98</v>
      </c>
      <c r="C47" s="490" t="s">
        <v>25</v>
      </c>
      <c r="D47" s="481" t="s">
        <v>176</v>
      </c>
      <c r="E47" s="481">
        <v>0</v>
      </c>
      <c r="F47" s="481">
        <v>0</v>
      </c>
      <c r="G47" s="481">
        <v>0</v>
      </c>
      <c r="H47" s="481">
        <v>0</v>
      </c>
      <c r="I47" s="481">
        <v>0</v>
      </c>
      <c r="J47" s="481">
        <v>0</v>
      </c>
      <c r="K47" s="481">
        <v>0</v>
      </c>
      <c r="L47" s="481">
        <v>0</v>
      </c>
      <c r="M47" s="481">
        <v>0</v>
      </c>
      <c r="N47" s="481">
        <v>0</v>
      </c>
      <c r="O47" s="481">
        <v>0</v>
      </c>
      <c r="P47" s="481">
        <v>0</v>
      </c>
      <c r="Q47" s="481">
        <v>0</v>
      </c>
      <c r="R47" s="481">
        <v>0</v>
      </c>
      <c r="S47" s="481">
        <v>0</v>
      </c>
      <c r="T47" s="481">
        <v>0</v>
      </c>
      <c r="U47" s="481">
        <v>0</v>
      </c>
      <c r="V47" s="481">
        <v>0</v>
      </c>
      <c r="W47" s="481">
        <v>0</v>
      </c>
      <c r="X47" s="481">
        <v>0</v>
      </c>
      <c r="Y47" s="481">
        <v>0</v>
      </c>
      <c r="Z47" s="481">
        <v>0</v>
      </c>
      <c r="AA47" s="481">
        <v>0</v>
      </c>
      <c r="AB47" s="481">
        <v>0</v>
      </c>
      <c r="AC47" s="481">
        <v>0</v>
      </c>
      <c r="AD47" s="481">
        <v>0</v>
      </c>
      <c r="AE47" s="481">
        <v>0</v>
      </c>
      <c r="AF47" s="481">
        <v>0</v>
      </c>
      <c r="AG47" s="481">
        <v>0</v>
      </c>
      <c r="AH47" s="481">
        <v>0</v>
      </c>
      <c r="AI47" s="481">
        <v>0</v>
      </c>
      <c r="AJ47" s="481">
        <v>0</v>
      </c>
      <c r="AK47" s="481">
        <v>0</v>
      </c>
      <c r="AL47" s="481">
        <v>0</v>
      </c>
      <c r="AM47" s="481">
        <v>0</v>
      </c>
      <c r="AN47" s="481">
        <v>0</v>
      </c>
      <c r="AO47" s="481">
        <v>0</v>
      </c>
      <c r="AP47" s="481">
        <v>0</v>
      </c>
      <c r="AQ47" s="481">
        <v>0</v>
      </c>
      <c r="AR47" s="481">
        <v>0</v>
      </c>
      <c r="AS47" s="481">
        <v>0</v>
      </c>
      <c r="AT47" s="481">
        <v>0</v>
      </c>
      <c r="AU47" s="481">
        <v>0</v>
      </c>
      <c r="AV47" s="481">
        <v>0</v>
      </c>
      <c r="AW47" s="481">
        <v>0</v>
      </c>
      <c r="AX47" s="481">
        <v>0</v>
      </c>
      <c r="AY47" s="481">
        <v>0</v>
      </c>
      <c r="AZ47" s="481">
        <v>0</v>
      </c>
      <c r="BA47" s="481">
        <v>0</v>
      </c>
      <c r="BB47" s="481">
        <v>0</v>
      </c>
      <c r="BC47" s="481">
        <v>0</v>
      </c>
      <c r="BD47" s="481">
        <v>0</v>
      </c>
      <c r="BE47" s="481">
        <v>0</v>
      </c>
      <c r="BF47" s="481">
        <v>0</v>
      </c>
      <c r="BG47" s="481">
        <v>0</v>
      </c>
      <c r="BH47" s="481">
        <v>0</v>
      </c>
    </row>
    <row r="48" spans="1:60" ht="24">
      <c r="A48" s="502" t="s">
        <v>99</v>
      </c>
      <c r="B48" s="512" t="s">
        <v>100</v>
      </c>
      <c r="C48" s="499" t="s">
        <v>101</v>
      </c>
      <c r="D48" s="481" t="s">
        <v>176</v>
      </c>
      <c r="E48" s="481">
        <v>0</v>
      </c>
      <c r="F48" s="481">
        <v>0</v>
      </c>
      <c r="G48" s="481">
        <v>0</v>
      </c>
      <c r="H48" s="481">
        <v>0</v>
      </c>
      <c r="I48" s="481">
        <v>0</v>
      </c>
      <c r="J48" s="481">
        <v>0</v>
      </c>
      <c r="K48" s="481">
        <v>0</v>
      </c>
      <c r="L48" s="481">
        <v>0</v>
      </c>
      <c r="M48" s="481">
        <v>0</v>
      </c>
      <c r="N48" s="481">
        <v>0</v>
      </c>
      <c r="O48" s="481">
        <v>0</v>
      </c>
      <c r="P48" s="481">
        <v>0</v>
      </c>
      <c r="Q48" s="481">
        <v>0</v>
      </c>
      <c r="R48" s="481">
        <v>0</v>
      </c>
      <c r="S48" s="481">
        <v>0</v>
      </c>
      <c r="T48" s="481">
        <v>0</v>
      </c>
      <c r="U48" s="481">
        <v>0</v>
      </c>
      <c r="V48" s="481">
        <v>0</v>
      </c>
      <c r="W48" s="481">
        <v>0</v>
      </c>
      <c r="X48" s="481">
        <v>0</v>
      </c>
      <c r="Y48" s="481">
        <v>0</v>
      </c>
      <c r="Z48" s="481">
        <v>0</v>
      </c>
      <c r="AA48" s="481">
        <v>0</v>
      </c>
      <c r="AB48" s="481">
        <v>0</v>
      </c>
      <c r="AC48" s="481">
        <v>0</v>
      </c>
      <c r="AD48" s="481">
        <v>0</v>
      </c>
      <c r="AE48" s="481">
        <v>0</v>
      </c>
      <c r="AF48" s="481">
        <v>0</v>
      </c>
      <c r="AG48" s="481">
        <v>0</v>
      </c>
      <c r="AH48" s="481">
        <v>0</v>
      </c>
      <c r="AI48" s="481">
        <v>0</v>
      </c>
      <c r="AJ48" s="481">
        <v>0</v>
      </c>
      <c r="AK48" s="481">
        <v>0</v>
      </c>
      <c r="AL48" s="481">
        <v>0</v>
      </c>
      <c r="AM48" s="481">
        <v>0</v>
      </c>
      <c r="AN48" s="481">
        <v>0</v>
      </c>
      <c r="AO48" s="481">
        <v>0</v>
      </c>
      <c r="AP48" s="481">
        <v>0</v>
      </c>
      <c r="AQ48" s="481">
        <v>0</v>
      </c>
      <c r="AR48" s="481">
        <v>0</v>
      </c>
      <c r="AS48" s="481">
        <v>0</v>
      </c>
      <c r="AT48" s="481">
        <v>0</v>
      </c>
      <c r="AU48" s="481">
        <v>0</v>
      </c>
      <c r="AV48" s="481">
        <v>0</v>
      </c>
      <c r="AW48" s="481">
        <v>0</v>
      </c>
      <c r="AX48" s="481">
        <v>0</v>
      </c>
      <c r="AY48" s="481">
        <v>0</v>
      </c>
      <c r="AZ48" s="481">
        <v>0</v>
      </c>
      <c r="BA48" s="481">
        <v>0</v>
      </c>
      <c r="BB48" s="481">
        <v>0</v>
      </c>
      <c r="BC48" s="481">
        <v>0</v>
      </c>
      <c r="BD48" s="481">
        <v>0</v>
      </c>
      <c r="BE48" s="481">
        <v>0</v>
      </c>
      <c r="BF48" s="481">
        <v>0</v>
      </c>
      <c r="BG48" s="481">
        <v>0</v>
      </c>
      <c r="BH48" s="481">
        <v>0</v>
      </c>
    </row>
    <row r="49" spans="1:60" ht="24">
      <c r="A49" s="502" t="s">
        <v>102</v>
      </c>
      <c r="B49" s="512" t="s">
        <v>103</v>
      </c>
      <c r="C49" s="499" t="s">
        <v>104</v>
      </c>
      <c r="D49" s="481" t="s">
        <v>176</v>
      </c>
      <c r="E49" s="481">
        <v>0</v>
      </c>
      <c r="F49" s="481">
        <v>0</v>
      </c>
      <c r="G49" s="481">
        <v>0</v>
      </c>
      <c r="H49" s="481">
        <v>0</v>
      </c>
      <c r="I49" s="481">
        <v>0</v>
      </c>
      <c r="J49" s="481">
        <v>0</v>
      </c>
      <c r="K49" s="481">
        <v>0</v>
      </c>
      <c r="L49" s="481">
        <v>0</v>
      </c>
      <c r="M49" s="481">
        <v>0</v>
      </c>
      <c r="N49" s="481">
        <v>0</v>
      </c>
      <c r="O49" s="481">
        <v>0</v>
      </c>
      <c r="P49" s="481">
        <v>0</v>
      </c>
      <c r="Q49" s="481">
        <v>0</v>
      </c>
      <c r="R49" s="481">
        <v>0</v>
      </c>
      <c r="S49" s="481">
        <v>0</v>
      </c>
      <c r="T49" s="481">
        <v>0</v>
      </c>
      <c r="U49" s="481">
        <v>0</v>
      </c>
      <c r="V49" s="481">
        <v>0</v>
      </c>
      <c r="W49" s="481">
        <v>0</v>
      </c>
      <c r="X49" s="481">
        <v>0</v>
      </c>
      <c r="Y49" s="481">
        <v>0</v>
      </c>
      <c r="Z49" s="481">
        <v>0</v>
      </c>
      <c r="AA49" s="481">
        <v>0</v>
      </c>
      <c r="AB49" s="481">
        <v>0</v>
      </c>
      <c r="AC49" s="481">
        <v>0</v>
      </c>
      <c r="AD49" s="481">
        <v>0</v>
      </c>
      <c r="AE49" s="481">
        <v>0</v>
      </c>
      <c r="AF49" s="481">
        <v>0</v>
      </c>
      <c r="AG49" s="481">
        <v>0</v>
      </c>
      <c r="AH49" s="481">
        <v>0</v>
      </c>
      <c r="AI49" s="481">
        <v>0</v>
      </c>
      <c r="AJ49" s="481">
        <v>0</v>
      </c>
      <c r="AK49" s="481">
        <v>0</v>
      </c>
      <c r="AL49" s="481">
        <v>0</v>
      </c>
      <c r="AM49" s="481">
        <v>0</v>
      </c>
      <c r="AN49" s="481">
        <v>0</v>
      </c>
      <c r="AO49" s="481">
        <v>0</v>
      </c>
      <c r="AP49" s="481">
        <v>0</v>
      </c>
      <c r="AQ49" s="481">
        <v>0</v>
      </c>
      <c r="AR49" s="481">
        <v>0</v>
      </c>
      <c r="AS49" s="481">
        <v>0</v>
      </c>
      <c r="AT49" s="481">
        <v>0</v>
      </c>
      <c r="AU49" s="481">
        <v>0</v>
      </c>
      <c r="AV49" s="481">
        <v>0</v>
      </c>
      <c r="AW49" s="481">
        <v>0</v>
      </c>
      <c r="AX49" s="481">
        <v>0</v>
      </c>
      <c r="AY49" s="481">
        <v>0</v>
      </c>
      <c r="AZ49" s="481">
        <v>0</v>
      </c>
      <c r="BA49" s="481">
        <v>0</v>
      </c>
      <c r="BB49" s="481">
        <v>0</v>
      </c>
      <c r="BC49" s="481">
        <v>0</v>
      </c>
      <c r="BD49" s="481">
        <v>0</v>
      </c>
      <c r="BE49" s="481">
        <v>0</v>
      </c>
      <c r="BF49" s="481">
        <v>0</v>
      </c>
      <c r="BG49" s="481">
        <v>0</v>
      </c>
      <c r="BH49" s="481">
        <v>0</v>
      </c>
    </row>
    <row r="50" spans="1:60" ht="24">
      <c r="A50" s="502" t="s">
        <v>105</v>
      </c>
      <c r="B50" s="512" t="s">
        <v>106</v>
      </c>
      <c r="C50" s="499" t="s">
        <v>107</v>
      </c>
      <c r="D50" s="481" t="s">
        <v>176</v>
      </c>
      <c r="E50" s="481">
        <v>0</v>
      </c>
      <c r="F50" s="481">
        <v>0</v>
      </c>
      <c r="G50" s="481">
        <v>0</v>
      </c>
      <c r="H50" s="481">
        <v>0</v>
      </c>
      <c r="I50" s="481">
        <v>0</v>
      </c>
      <c r="J50" s="481">
        <v>0</v>
      </c>
      <c r="K50" s="481">
        <v>0</v>
      </c>
      <c r="L50" s="481">
        <v>0</v>
      </c>
      <c r="M50" s="481">
        <v>0</v>
      </c>
      <c r="N50" s="481">
        <v>0</v>
      </c>
      <c r="O50" s="481">
        <v>0</v>
      </c>
      <c r="P50" s="481">
        <v>0</v>
      </c>
      <c r="Q50" s="481">
        <v>0</v>
      </c>
      <c r="R50" s="481">
        <v>0</v>
      </c>
      <c r="S50" s="481">
        <v>0</v>
      </c>
      <c r="T50" s="481">
        <v>0</v>
      </c>
      <c r="U50" s="481">
        <v>0</v>
      </c>
      <c r="V50" s="481">
        <v>0</v>
      </c>
      <c r="W50" s="481">
        <v>0</v>
      </c>
      <c r="X50" s="481">
        <v>0</v>
      </c>
      <c r="Y50" s="481">
        <v>0</v>
      </c>
      <c r="Z50" s="481">
        <v>0</v>
      </c>
      <c r="AA50" s="481">
        <v>0</v>
      </c>
      <c r="AB50" s="481">
        <v>0</v>
      </c>
      <c r="AC50" s="481">
        <v>0</v>
      </c>
      <c r="AD50" s="481">
        <v>0</v>
      </c>
      <c r="AE50" s="481">
        <v>0</v>
      </c>
      <c r="AF50" s="481">
        <v>0</v>
      </c>
      <c r="AG50" s="481">
        <v>0</v>
      </c>
      <c r="AH50" s="481">
        <v>0</v>
      </c>
      <c r="AI50" s="481">
        <v>0</v>
      </c>
      <c r="AJ50" s="481">
        <v>0</v>
      </c>
      <c r="AK50" s="481">
        <v>0</v>
      </c>
      <c r="AL50" s="481">
        <v>0</v>
      </c>
      <c r="AM50" s="481">
        <v>0</v>
      </c>
      <c r="AN50" s="481">
        <v>0</v>
      </c>
      <c r="AO50" s="481">
        <v>0</v>
      </c>
      <c r="AP50" s="481">
        <v>0</v>
      </c>
      <c r="AQ50" s="481">
        <v>0</v>
      </c>
      <c r="AR50" s="481">
        <v>0</v>
      </c>
      <c r="AS50" s="481">
        <v>0</v>
      </c>
      <c r="AT50" s="481">
        <v>0</v>
      </c>
      <c r="AU50" s="481">
        <v>0</v>
      </c>
      <c r="AV50" s="481">
        <v>0</v>
      </c>
      <c r="AW50" s="481">
        <v>0</v>
      </c>
      <c r="AX50" s="481">
        <v>0</v>
      </c>
      <c r="AY50" s="481">
        <v>0</v>
      </c>
      <c r="AZ50" s="481">
        <v>0</v>
      </c>
      <c r="BA50" s="481">
        <v>0</v>
      </c>
      <c r="BB50" s="481">
        <v>0</v>
      </c>
      <c r="BC50" s="481">
        <v>0</v>
      </c>
      <c r="BD50" s="481">
        <v>0</v>
      </c>
      <c r="BE50" s="481">
        <v>0</v>
      </c>
      <c r="BF50" s="481">
        <v>0</v>
      </c>
      <c r="BG50" s="481">
        <v>0</v>
      </c>
      <c r="BH50" s="481">
        <v>0</v>
      </c>
    </row>
    <row r="51" spans="1:60" ht="24">
      <c r="A51" s="502" t="s">
        <v>108</v>
      </c>
      <c r="B51" s="512" t="s">
        <v>109</v>
      </c>
      <c r="C51" s="499" t="s">
        <v>110</v>
      </c>
      <c r="D51" s="481" t="s">
        <v>176</v>
      </c>
      <c r="E51" s="481">
        <v>0</v>
      </c>
      <c r="F51" s="481">
        <v>0</v>
      </c>
      <c r="G51" s="481">
        <v>0</v>
      </c>
      <c r="H51" s="481">
        <v>0</v>
      </c>
      <c r="I51" s="481">
        <v>0</v>
      </c>
      <c r="J51" s="481">
        <v>0</v>
      </c>
      <c r="K51" s="481">
        <v>0</v>
      </c>
      <c r="L51" s="481">
        <v>0</v>
      </c>
      <c r="M51" s="481">
        <v>0</v>
      </c>
      <c r="N51" s="481">
        <v>0</v>
      </c>
      <c r="O51" s="481">
        <v>0</v>
      </c>
      <c r="P51" s="481">
        <v>0</v>
      </c>
      <c r="Q51" s="481">
        <v>0</v>
      </c>
      <c r="R51" s="481">
        <v>0</v>
      </c>
      <c r="S51" s="481">
        <v>0</v>
      </c>
      <c r="T51" s="481">
        <v>0</v>
      </c>
      <c r="U51" s="481">
        <v>0</v>
      </c>
      <c r="V51" s="481">
        <v>0</v>
      </c>
      <c r="W51" s="481">
        <v>0</v>
      </c>
      <c r="X51" s="481">
        <v>0</v>
      </c>
      <c r="Y51" s="481">
        <v>0</v>
      </c>
      <c r="Z51" s="481">
        <v>0</v>
      </c>
      <c r="AA51" s="481">
        <v>0</v>
      </c>
      <c r="AB51" s="481">
        <v>0</v>
      </c>
      <c r="AC51" s="481">
        <v>0</v>
      </c>
      <c r="AD51" s="481">
        <v>0</v>
      </c>
      <c r="AE51" s="481">
        <v>0</v>
      </c>
      <c r="AF51" s="481">
        <v>0</v>
      </c>
      <c r="AG51" s="481">
        <v>0</v>
      </c>
      <c r="AH51" s="481">
        <v>0</v>
      </c>
      <c r="AI51" s="481">
        <v>0</v>
      </c>
      <c r="AJ51" s="481">
        <v>0</v>
      </c>
      <c r="AK51" s="481">
        <v>0</v>
      </c>
      <c r="AL51" s="481">
        <v>0</v>
      </c>
      <c r="AM51" s="481">
        <v>0</v>
      </c>
      <c r="AN51" s="481">
        <v>0</v>
      </c>
      <c r="AO51" s="481">
        <v>0</v>
      </c>
      <c r="AP51" s="481">
        <v>0</v>
      </c>
      <c r="AQ51" s="481">
        <v>0</v>
      </c>
      <c r="AR51" s="481">
        <v>0</v>
      </c>
      <c r="AS51" s="481">
        <v>0</v>
      </c>
      <c r="AT51" s="481">
        <v>0</v>
      </c>
      <c r="AU51" s="481">
        <v>0</v>
      </c>
      <c r="AV51" s="481">
        <v>0</v>
      </c>
      <c r="AW51" s="481">
        <v>0</v>
      </c>
      <c r="AX51" s="481">
        <v>0</v>
      </c>
      <c r="AY51" s="481">
        <v>0</v>
      </c>
      <c r="AZ51" s="481">
        <v>0</v>
      </c>
      <c r="BA51" s="481">
        <v>0</v>
      </c>
      <c r="BB51" s="481">
        <v>0</v>
      </c>
      <c r="BC51" s="481">
        <v>0</v>
      </c>
      <c r="BD51" s="481">
        <v>0</v>
      </c>
      <c r="BE51" s="481">
        <v>0</v>
      </c>
      <c r="BF51" s="481">
        <v>0</v>
      </c>
      <c r="BG51" s="481">
        <v>0</v>
      </c>
      <c r="BH51" s="481">
        <v>0</v>
      </c>
    </row>
    <row r="52" spans="1:60">
      <c r="A52" s="502" t="s">
        <v>111</v>
      </c>
      <c r="B52" s="512" t="s">
        <v>112</v>
      </c>
      <c r="C52" s="499" t="s">
        <v>113</v>
      </c>
      <c r="D52" s="481" t="s">
        <v>176</v>
      </c>
      <c r="E52" s="481">
        <v>0</v>
      </c>
      <c r="F52" s="481">
        <v>0</v>
      </c>
      <c r="G52" s="481">
        <v>0</v>
      </c>
      <c r="H52" s="481">
        <v>0</v>
      </c>
      <c r="I52" s="481">
        <v>0</v>
      </c>
      <c r="J52" s="481">
        <v>0</v>
      </c>
      <c r="K52" s="481">
        <v>0</v>
      </c>
      <c r="L52" s="481">
        <v>0</v>
      </c>
      <c r="M52" s="481">
        <v>0</v>
      </c>
      <c r="N52" s="481">
        <v>0</v>
      </c>
      <c r="O52" s="481">
        <v>0</v>
      </c>
      <c r="P52" s="481">
        <v>0</v>
      </c>
      <c r="Q52" s="481">
        <v>0</v>
      </c>
      <c r="R52" s="481">
        <v>0</v>
      </c>
      <c r="S52" s="481">
        <v>0</v>
      </c>
      <c r="T52" s="481">
        <v>0</v>
      </c>
      <c r="U52" s="481">
        <v>0</v>
      </c>
      <c r="V52" s="481">
        <v>0</v>
      </c>
      <c r="W52" s="481">
        <v>0</v>
      </c>
      <c r="X52" s="481">
        <v>0</v>
      </c>
      <c r="Y52" s="481">
        <v>0</v>
      </c>
      <c r="Z52" s="481">
        <v>0</v>
      </c>
      <c r="AA52" s="481">
        <v>0</v>
      </c>
      <c r="AB52" s="481">
        <v>0</v>
      </c>
      <c r="AC52" s="481">
        <v>0</v>
      </c>
      <c r="AD52" s="481">
        <v>0</v>
      </c>
      <c r="AE52" s="481">
        <v>0</v>
      </c>
      <c r="AF52" s="481">
        <v>0</v>
      </c>
      <c r="AG52" s="481">
        <v>0</v>
      </c>
      <c r="AH52" s="481">
        <v>0</v>
      </c>
      <c r="AI52" s="481">
        <v>0</v>
      </c>
      <c r="AJ52" s="481">
        <v>0</v>
      </c>
      <c r="AK52" s="481">
        <v>0</v>
      </c>
      <c r="AL52" s="481">
        <v>0</v>
      </c>
      <c r="AM52" s="481">
        <v>0</v>
      </c>
      <c r="AN52" s="481">
        <v>0</v>
      </c>
      <c r="AO52" s="481">
        <v>0</v>
      </c>
      <c r="AP52" s="481">
        <v>0</v>
      </c>
      <c r="AQ52" s="481">
        <v>0</v>
      </c>
      <c r="AR52" s="481">
        <v>0</v>
      </c>
      <c r="AS52" s="481">
        <v>0</v>
      </c>
      <c r="AT52" s="481">
        <v>0</v>
      </c>
      <c r="AU52" s="481">
        <v>0</v>
      </c>
      <c r="AV52" s="481">
        <v>0</v>
      </c>
      <c r="AW52" s="481">
        <v>0</v>
      </c>
      <c r="AX52" s="481">
        <v>0</v>
      </c>
      <c r="AY52" s="481">
        <v>0</v>
      </c>
      <c r="AZ52" s="481">
        <v>0</v>
      </c>
      <c r="BA52" s="481">
        <v>0</v>
      </c>
      <c r="BB52" s="481">
        <v>0</v>
      </c>
      <c r="BC52" s="481">
        <v>0</v>
      </c>
      <c r="BD52" s="481">
        <v>0</v>
      </c>
      <c r="BE52" s="481">
        <v>0</v>
      </c>
      <c r="BF52" s="481">
        <v>0</v>
      </c>
      <c r="BG52" s="481">
        <v>0</v>
      </c>
      <c r="BH52" s="481">
        <v>0</v>
      </c>
    </row>
    <row r="53" spans="1:60">
      <c r="A53" s="502" t="s">
        <v>114</v>
      </c>
      <c r="B53" s="512" t="s">
        <v>115</v>
      </c>
      <c r="C53" s="499" t="s">
        <v>116</v>
      </c>
      <c r="D53" s="511" t="s">
        <v>176</v>
      </c>
      <c r="E53" s="481">
        <v>0</v>
      </c>
      <c r="F53" s="481">
        <v>0</v>
      </c>
      <c r="G53" s="481">
        <v>0</v>
      </c>
      <c r="H53" s="481">
        <v>0</v>
      </c>
      <c r="I53" s="481">
        <v>0</v>
      </c>
      <c r="J53" s="481">
        <v>0</v>
      </c>
      <c r="K53" s="481">
        <v>0</v>
      </c>
      <c r="L53" s="481">
        <v>0</v>
      </c>
      <c r="M53" s="481">
        <v>0</v>
      </c>
      <c r="N53" s="481">
        <v>0</v>
      </c>
      <c r="O53" s="481">
        <v>0</v>
      </c>
      <c r="P53" s="481">
        <v>0</v>
      </c>
      <c r="Q53" s="481">
        <v>0</v>
      </c>
      <c r="R53" s="481">
        <v>0</v>
      </c>
      <c r="S53" s="481">
        <v>0</v>
      </c>
      <c r="T53" s="481">
        <v>0</v>
      </c>
      <c r="U53" s="481">
        <v>0</v>
      </c>
      <c r="V53" s="481">
        <v>0</v>
      </c>
      <c r="W53" s="481">
        <v>0</v>
      </c>
      <c r="X53" s="481">
        <v>0</v>
      </c>
      <c r="Y53" s="481">
        <v>0</v>
      </c>
      <c r="Z53" s="481">
        <v>0</v>
      </c>
      <c r="AA53" s="481">
        <v>0</v>
      </c>
      <c r="AB53" s="481">
        <v>0</v>
      </c>
      <c r="AC53" s="481">
        <v>0</v>
      </c>
      <c r="AD53" s="481">
        <v>0</v>
      </c>
      <c r="AE53" s="481">
        <v>0</v>
      </c>
      <c r="AF53" s="481">
        <v>0</v>
      </c>
      <c r="AG53" s="481">
        <v>0</v>
      </c>
      <c r="AH53" s="481">
        <v>0</v>
      </c>
      <c r="AI53" s="481">
        <v>0</v>
      </c>
      <c r="AJ53" s="481">
        <v>0</v>
      </c>
      <c r="AK53" s="481">
        <v>0</v>
      </c>
      <c r="AL53" s="481">
        <v>0</v>
      </c>
      <c r="AM53" s="481">
        <v>0</v>
      </c>
      <c r="AN53" s="481">
        <v>0</v>
      </c>
      <c r="AO53" s="481">
        <v>0</v>
      </c>
      <c r="AP53" s="481">
        <v>0</v>
      </c>
      <c r="AQ53" s="481">
        <v>0</v>
      </c>
      <c r="AR53" s="481">
        <v>0</v>
      </c>
      <c r="AS53" s="481">
        <v>0</v>
      </c>
      <c r="AT53" s="481">
        <v>0</v>
      </c>
      <c r="AU53" s="481">
        <v>0</v>
      </c>
      <c r="AV53" s="481">
        <v>0</v>
      </c>
      <c r="AW53" s="481">
        <v>0</v>
      </c>
      <c r="AX53" s="481">
        <v>0</v>
      </c>
      <c r="AY53" s="481">
        <v>0</v>
      </c>
      <c r="AZ53" s="481">
        <v>0</v>
      </c>
      <c r="BA53" s="481">
        <v>0</v>
      </c>
      <c r="BB53" s="481">
        <v>0</v>
      </c>
      <c r="BC53" s="481">
        <v>0</v>
      </c>
      <c r="BD53" s="481">
        <v>0</v>
      </c>
      <c r="BE53" s="481">
        <v>0</v>
      </c>
      <c r="BF53" s="481">
        <v>0</v>
      </c>
      <c r="BG53" s="481">
        <v>0</v>
      </c>
      <c r="BH53" s="481">
        <v>0</v>
      </c>
    </row>
    <row r="54" spans="1:60" ht="36">
      <c r="A54" s="502" t="s">
        <v>117</v>
      </c>
      <c r="B54" s="512" t="s">
        <v>118</v>
      </c>
      <c r="C54" s="499" t="s">
        <v>119</v>
      </c>
      <c r="D54" s="481" t="s">
        <v>176</v>
      </c>
      <c r="E54" s="481">
        <v>0</v>
      </c>
      <c r="F54" s="481">
        <v>0</v>
      </c>
      <c r="G54" s="481">
        <v>0</v>
      </c>
      <c r="H54" s="481">
        <v>0</v>
      </c>
      <c r="I54" s="481">
        <v>0</v>
      </c>
      <c r="J54" s="481">
        <v>0</v>
      </c>
      <c r="K54" s="481">
        <v>0</v>
      </c>
      <c r="L54" s="481">
        <v>0</v>
      </c>
      <c r="M54" s="481">
        <v>0</v>
      </c>
      <c r="N54" s="481">
        <v>0</v>
      </c>
      <c r="O54" s="481">
        <v>0</v>
      </c>
      <c r="P54" s="481">
        <v>0</v>
      </c>
      <c r="Q54" s="481">
        <v>0</v>
      </c>
      <c r="R54" s="481">
        <v>0</v>
      </c>
      <c r="S54" s="481">
        <v>0</v>
      </c>
      <c r="T54" s="481">
        <v>0</v>
      </c>
      <c r="U54" s="481">
        <v>0</v>
      </c>
      <c r="V54" s="481">
        <v>0</v>
      </c>
      <c r="W54" s="481">
        <v>0</v>
      </c>
      <c r="X54" s="481">
        <v>0</v>
      </c>
      <c r="Y54" s="481">
        <v>0</v>
      </c>
      <c r="Z54" s="481">
        <v>0</v>
      </c>
      <c r="AA54" s="481">
        <v>0</v>
      </c>
      <c r="AB54" s="481">
        <v>0</v>
      </c>
      <c r="AC54" s="481">
        <v>0</v>
      </c>
      <c r="AD54" s="481">
        <v>0</v>
      </c>
      <c r="AE54" s="481">
        <v>0</v>
      </c>
      <c r="AF54" s="481">
        <v>0</v>
      </c>
      <c r="AG54" s="481">
        <v>0</v>
      </c>
      <c r="AH54" s="481">
        <v>0</v>
      </c>
      <c r="AI54" s="481">
        <v>0</v>
      </c>
      <c r="AJ54" s="481">
        <v>0</v>
      </c>
      <c r="AK54" s="481">
        <v>0</v>
      </c>
      <c r="AL54" s="481">
        <v>0</v>
      </c>
      <c r="AM54" s="481">
        <v>0</v>
      </c>
      <c r="AN54" s="481">
        <v>0</v>
      </c>
      <c r="AO54" s="481">
        <v>0</v>
      </c>
      <c r="AP54" s="481">
        <v>0</v>
      </c>
      <c r="AQ54" s="481">
        <v>0</v>
      </c>
      <c r="AR54" s="481">
        <v>0</v>
      </c>
      <c r="AS54" s="481">
        <v>0</v>
      </c>
      <c r="AT54" s="481">
        <v>0</v>
      </c>
      <c r="AU54" s="481">
        <v>0</v>
      </c>
      <c r="AV54" s="481">
        <v>0</v>
      </c>
      <c r="AW54" s="481">
        <v>0</v>
      </c>
      <c r="AX54" s="481">
        <v>0</v>
      </c>
      <c r="AY54" s="481">
        <v>0</v>
      </c>
      <c r="AZ54" s="481">
        <v>0</v>
      </c>
      <c r="BA54" s="481">
        <v>0</v>
      </c>
      <c r="BB54" s="481">
        <v>0</v>
      </c>
      <c r="BC54" s="481">
        <v>0</v>
      </c>
      <c r="BD54" s="481">
        <v>0</v>
      </c>
      <c r="BE54" s="481">
        <v>0</v>
      </c>
      <c r="BF54" s="481">
        <v>0</v>
      </c>
      <c r="BG54" s="481">
        <v>0</v>
      </c>
      <c r="BH54" s="481">
        <v>0</v>
      </c>
    </row>
    <row r="55" spans="1:60">
      <c r="A55" s="502" t="s">
        <v>120</v>
      </c>
      <c r="B55" s="512" t="s">
        <v>121</v>
      </c>
      <c r="C55" s="499" t="s">
        <v>122</v>
      </c>
      <c r="D55" s="481" t="s">
        <v>176</v>
      </c>
      <c r="E55" s="481">
        <v>0</v>
      </c>
      <c r="F55" s="481">
        <v>0</v>
      </c>
      <c r="G55" s="481">
        <v>0</v>
      </c>
      <c r="H55" s="481">
        <v>0</v>
      </c>
      <c r="I55" s="481">
        <v>0</v>
      </c>
      <c r="J55" s="481">
        <v>0</v>
      </c>
      <c r="K55" s="481">
        <v>0</v>
      </c>
      <c r="L55" s="481">
        <v>0</v>
      </c>
      <c r="M55" s="481">
        <v>0</v>
      </c>
      <c r="N55" s="481">
        <v>0</v>
      </c>
      <c r="O55" s="481">
        <v>0</v>
      </c>
      <c r="P55" s="481">
        <v>0</v>
      </c>
      <c r="Q55" s="481">
        <v>0</v>
      </c>
      <c r="R55" s="481">
        <v>0</v>
      </c>
      <c r="S55" s="481">
        <v>0</v>
      </c>
      <c r="T55" s="481">
        <v>0</v>
      </c>
      <c r="U55" s="481">
        <v>0</v>
      </c>
      <c r="V55" s="481">
        <v>0</v>
      </c>
      <c r="W55" s="481">
        <v>0</v>
      </c>
      <c r="X55" s="481">
        <v>0</v>
      </c>
      <c r="Y55" s="481">
        <v>0</v>
      </c>
      <c r="Z55" s="481">
        <v>0</v>
      </c>
      <c r="AA55" s="481">
        <v>0</v>
      </c>
      <c r="AB55" s="481">
        <v>0</v>
      </c>
      <c r="AC55" s="481">
        <v>0</v>
      </c>
      <c r="AD55" s="481">
        <v>0</v>
      </c>
      <c r="AE55" s="481">
        <v>0</v>
      </c>
      <c r="AF55" s="481">
        <v>0</v>
      </c>
      <c r="AG55" s="481">
        <v>0</v>
      </c>
      <c r="AH55" s="481">
        <v>0</v>
      </c>
      <c r="AI55" s="481">
        <v>0</v>
      </c>
      <c r="AJ55" s="481">
        <v>0</v>
      </c>
      <c r="AK55" s="481">
        <v>0</v>
      </c>
      <c r="AL55" s="481">
        <v>0</v>
      </c>
      <c r="AM55" s="481">
        <v>0</v>
      </c>
      <c r="AN55" s="481">
        <v>0</v>
      </c>
      <c r="AO55" s="481">
        <v>0</v>
      </c>
      <c r="AP55" s="481">
        <v>0</v>
      </c>
      <c r="AQ55" s="481">
        <v>0</v>
      </c>
      <c r="AR55" s="481">
        <v>0</v>
      </c>
      <c r="AS55" s="481">
        <v>0</v>
      </c>
      <c r="AT55" s="481">
        <v>0</v>
      </c>
      <c r="AU55" s="481">
        <v>0</v>
      </c>
      <c r="AV55" s="481">
        <v>0</v>
      </c>
      <c r="AW55" s="481">
        <v>0</v>
      </c>
      <c r="AX55" s="481">
        <v>0</v>
      </c>
      <c r="AY55" s="481">
        <v>0</v>
      </c>
      <c r="AZ55" s="481">
        <v>0</v>
      </c>
      <c r="BA55" s="481">
        <v>0</v>
      </c>
      <c r="BB55" s="481">
        <v>0</v>
      </c>
      <c r="BC55" s="481">
        <v>0</v>
      </c>
      <c r="BD55" s="481">
        <v>0</v>
      </c>
      <c r="BE55" s="481">
        <v>0</v>
      </c>
      <c r="BF55" s="481">
        <v>0</v>
      </c>
      <c r="BG55" s="481">
        <v>0</v>
      </c>
      <c r="BH55" s="481">
        <v>0</v>
      </c>
    </row>
    <row r="56" spans="1:60" ht="36">
      <c r="A56" s="502" t="s">
        <v>123</v>
      </c>
      <c r="B56" s="512" t="s">
        <v>124</v>
      </c>
      <c r="C56" s="499" t="s">
        <v>125</v>
      </c>
      <c r="D56" s="481" t="s">
        <v>176</v>
      </c>
      <c r="E56" s="481">
        <v>0</v>
      </c>
      <c r="F56" s="481">
        <v>0</v>
      </c>
      <c r="G56" s="481">
        <v>0</v>
      </c>
      <c r="H56" s="481">
        <v>0</v>
      </c>
      <c r="I56" s="481">
        <v>0</v>
      </c>
      <c r="J56" s="481">
        <v>0</v>
      </c>
      <c r="K56" s="481">
        <v>0</v>
      </c>
      <c r="L56" s="481">
        <v>0</v>
      </c>
      <c r="M56" s="481">
        <v>0</v>
      </c>
      <c r="N56" s="481">
        <v>0</v>
      </c>
      <c r="O56" s="481">
        <v>0</v>
      </c>
      <c r="P56" s="481">
        <v>0</v>
      </c>
      <c r="Q56" s="481">
        <v>0</v>
      </c>
      <c r="R56" s="481">
        <v>0</v>
      </c>
      <c r="S56" s="481">
        <v>0</v>
      </c>
      <c r="T56" s="481">
        <v>0</v>
      </c>
      <c r="U56" s="481">
        <v>0</v>
      </c>
      <c r="V56" s="481">
        <v>0</v>
      </c>
      <c r="W56" s="481">
        <v>0</v>
      </c>
      <c r="X56" s="481">
        <v>0</v>
      </c>
      <c r="Y56" s="481">
        <v>0</v>
      </c>
      <c r="Z56" s="481">
        <v>0</v>
      </c>
      <c r="AA56" s="481">
        <v>0</v>
      </c>
      <c r="AB56" s="481">
        <v>0</v>
      </c>
      <c r="AC56" s="481">
        <v>0</v>
      </c>
      <c r="AD56" s="481">
        <v>0</v>
      </c>
      <c r="AE56" s="481">
        <v>0</v>
      </c>
      <c r="AF56" s="481">
        <v>0</v>
      </c>
      <c r="AG56" s="481">
        <v>0</v>
      </c>
      <c r="AH56" s="481">
        <v>0</v>
      </c>
      <c r="AI56" s="481">
        <v>0</v>
      </c>
      <c r="AJ56" s="481">
        <v>0</v>
      </c>
      <c r="AK56" s="481">
        <v>0</v>
      </c>
      <c r="AL56" s="481">
        <v>0</v>
      </c>
      <c r="AM56" s="481">
        <v>0</v>
      </c>
      <c r="AN56" s="481">
        <v>0</v>
      </c>
      <c r="AO56" s="481">
        <v>0</v>
      </c>
      <c r="AP56" s="481">
        <v>0</v>
      </c>
      <c r="AQ56" s="481">
        <v>0</v>
      </c>
      <c r="AR56" s="481">
        <v>0</v>
      </c>
      <c r="AS56" s="481">
        <v>0</v>
      </c>
      <c r="AT56" s="481">
        <v>0</v>
      </c>
      <c r="AU56" s="481">
        <v>0</v>
      </c>
      <c r="AV56" s="481">
        <v>0</v>
      </c>
      <c r="AW56" s="481">
        <v>0</v>
      </c>
      <c r="AX56" s="481">
        <v>0</v>
      </c>
      <c r="AY56" s="481">
        <v>0</v>
      </c>
      <c r="AZ56" s="481">
        <v>0</v>
      </c>
      <c r="BA56" s="481">
        <v>0</v>
      </c>
      <c r="BB56" s="481">
        <v>0</v>
      </c>
      <c r="BC56" s="481">
        <v>0</v>
      </c>
      <c r="BD56" s="481">
        <v>0</v>
      </c>
      <c r="BE56" s="481">
        <v>0</v>
      </c>
      <c r="BF56" s="481">
        <v>0</v>
      </c>
      <c r="BG56" s="481">
        <v>0</v>
      </c>
      <c r="BH56" s="481">
        <v>0</v>
      </c>
    </row>
    <row r="57" spans="1:60" ht="16.5" thickBot="1">
      <c r="A57" s="513" t="s">
        <v>126</v>
      </c>
      <c r="B57" s="514" t="s">
        <v>127</v>
      </c>
      <c r="C57" s="515" t="s">
        <v>128</v>
      </c>
      <c r="D57" s="516" t="s">
        <v>176</v>
      </c>
      <c r="E57" s="516">
        <v>0</v>
      </c>
      <c r="F57" s="516">
        <v>0</v>
      </c>
      <c r="G57" s="516">
        <v>0</v>
      </c>
      <c r="H57" s="516">
        <v>0</v>
      </c>
      <c r="I57" s="516">
        <v>0</v>
      </c>
      <c r="J57" s="516">
        <v>0</v>
      </c>
      <c r="K57" s="516">
        <v>0</v>
      </c>
      <c r="L57" s="516">
        <v>0</v>
      </c>
      <c r="M57" s="516">
        <v>0</v>
      </c>
      <c r="N57" s="516">
        <v>0</v>
      </c>
      <c r="O57" s="516">
        <v>0</v>
      </c>
      <c r="P57" s="516">
        <v>0</v>
      </c>
      <c r="Q57" s="516">
        <v>0</v>
      </c>
      <c r="R57" s="516">
        <v>0</v>
      </c>
      <c r="S57" s="516">
        <v>0</v>
      </c>
      <c r="T57" s="516">
        <v>0</v>
      </c>
      <c r="U57" s="516">
        <v>0</v>
      </c>
      <c r="V57" s="516">
        <v>0</v>
      </c>
      <c r="W57" s="516">
        <v>0</v>
      </c>
      <c r="X57" s="516">
        <v>0</v>
      </c>
      <c r="Y57" s="516">
        <v>0</v>
      </c>
      <c r="Z57" s="516">
        <v>0</v>
      </c>
      <c r="AA57" s="516">
        <v>0</v>
      </c>
      <c r="AB57" s="516">
        <v>0</v>
      </c>
      <c r="AC57" s="516">
        <v>0</v>
      </c>
      <c r="AD57" s="516">
        <v>0</v>
      </c>
      <c r="AE57" s="516">
        <v>0</v>
      </c>
      <c r="AF57" s="516">
        <v>0</v>
      </c>
      <c r="AG57" s="516">
        <v>0</v>
      </c>
      <c r="AH57" s="516">
        <v>0</v>
      </c>
      <c r="AI57" s="516">
        <v>0</v>
      </c>
      <c r="AJ57" s="516">
        <v>0</v>
      </c>
      <c r="AK57" s="516">
        <v>0</v>
      </c>
      <c r="AL57" s="516">
        <v>0</v>
      </c>
      <c r="AM57" s="516">
        <v>0</v>
      </c>
      <c r="AN57" s="516">
        <v>0</v>
      </c>
      <c r="AO57" s="516">
        <v>0</v>
      </c>
      <c r="AP57" s="516">
        <v>0</v>
      </c>
      <c r="AQ57" s="516">
        <v>0</v>
      </c>
      <c r="AR57" s="516">
        <v>0</v>
      </c>
      <c r="AS57" s="516">
        <v>0</v>
      </c>
      <c r="AT57" s="516">
        <v>0</v>
      </c>
      <c r="AU57" s="516">
        <v>0</v>
      </c>
      <c r="AV57" s="516">
        <v>0</v>
      </c>
      <c r="AW57" s="516">
        <v>0</v>
      </c>
      <c r="AX57" s="516">
        <v>0</v>
      </c>
      <c r="AY57" s="516">
        <v>0</v>
      </c>
      <c r="AZ57" s="516">
        <v>0</v>
      </c>
      <c r="BA57" s="516">
        <v>0</v>
      </c>
      <c r="BB57" s="516">
        <v>0</v>
      </c>
      <c r="BC57" s="516">
        <v>0</v>
      </c>
      <c r="BD57" s="516">
        <v>0</v>
      </c>
      <c r="BE57" s="516">
        <v>0</v>
      </c>
      <c r="BF57" s="516">
        <v>0</v>
      </c>
      <c r="BG57" s="516">
        <v>0</v>
      </c>
      <c r="BH57" s="516">
        <v>0</v>
      </c>
    </row>
  </sheetData>
  <mergeCells count="27">
    <mergeCell ref="Y18:AC18"/>
    <mergeCell ref="AD18:AH18"/>
    <mergeCell ref="AI18:AM18"/>
    <mergeCell ref="AN18:AR18"/>
    <mergeCell ref="AS18:AW18"/>
    <mergeCell ref="A13:BH13"/>
    <mergeCell ref="A14:BH14"/>
    <mergeCell ref="A15:A19"/>
    <mergeCell ref="B15:B19"/>
    <mergeCell ref="C15:C19"/>
    <mergeCell ref="D15:D19"/>
    <mergeCell ref="E15:BB16"/>
    <mergeCell ref="BC15:BG18"/>
    <mergeCell ref="BH15:BH19"/>
    <mergeCell ref="E17:AC17"/>
    <mergeCell ref="AX18:BB18"/>
    <mergeCell ref="AD17:BB17"/>
    <mergeCell ref="E18:I18"/>
    <mergeCell ref="J18:N18"/>
    <mergeCell ref="O18:S18"/>
    <mergeCell ref="T18:X18"/>
    <mergeCell ref="A12:BH12"/>
    <mergeCell ref="A4:BH4"/>
    <mergeCell ref="A5:BH5"/>
    <mergeCell ref="A7:BH7"/>
    <mergeCell ref="A8:BH8"/>
    <mergeCell ref="A10:BH10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56613-4DA0-49D8-8300-11D2BAD86CD4}">
  <sheetPr>
    <tabColor rgb="FFFFFF00"/>
  </sheetPr>
  <dimension ref="A1:CX80"/>
  <sheetViews>
    <sheetView topLeftCell="A43" zoomScale="80" zoomScaleNormal="80" workbookViewId="0">
      <selection activeCell="J18" sqref="J1:N1048576"/>
    </sheetView>
  </sheetViews>
  <sheetFormatPr defaultColWidth="9" defaultRowHeight="15.75" customHeight="1"/>
  <cols>
    <col min="1" max="1" width="10.5" style="177" customWidth="1"/>
    <col min="2" max="2" width="62" style="177" customWidth="1"/>
    <col min="3" max="3" width="16.875" style="177" customWidth="1"/>
    <col min="4" max="4" width="11.75" style="177" customWidth="1"/>
    <col min="5" max="5" width="10.25" style="177" customWidth="1"/>
    <col min="6" max="6" width="8.625" style="177" customWidth="1"/>
    <col min="7" max="7" width="8.875" style="177" customWidth="1"/>
    <col min="8" max="9" width="6.25" style="177" customWidth="1"/>
    <col min="10" max="10" width="7" style="177" customWidth="1"/>
    <col min="11" max="11" width="6.25" style="177" customWidth="1"/>
    <col min="12" max="12" width="8.875" style="177" customWidth="1"/>
    <col min="13" max="16" width="6.25" style="177" customWidth="1"/>
    <col min="17" max="17" width="8.875" style="177" customWidth="1"/>
    <col min="18" max="21" width="6.25" style="177" customWidth="1"/>
    <col min="22" max="22" width="8.875" style="177" customWidth="1"/>
    <col min="23" max="24" width="6.25" style="177" customWidth="1"/>
    <col min="25" max="25" width="8.625" style="177" customWidth="1"/>
    <col min="26" max="26" width="6.25" style="177" customWidth="1"/>
    <col min="27" max="27" width="8.875" style="177" customWidth="1"/>
    <col min="28" max="29" width="6.25" style="177" customWidth="1"/>
    <col min="30" max="30" width="10" style="177" customWidth="1"/>
    <col min="31" max="31" width="9.125" style="177" customWidth="1"/>
    <col min="32" max="32" width="6.25" style="177" customWidth="1"/>
    <col min="33" max="33" width="8.875" style="177" customWidth="1"/>
    <col min="34" max="34" width="7.875" style="177" customWidth="1"/>
    <col min="35" max="37" width="6.25" style="177" customWidth="1"/>
    <col min="38" max="38" width="8.875" style="177" customWidth="1"/>
    <col min="39" max="42" width="6.25" style="177" customWidth="1"/>
    <col min="43" max="43" width="8.875" style="177" customWidth="1"/>
    <col min="44" max="47" width="6.25" style="177" customWidth="1"/>
    <col min="48" max="48" width="8.875" style="177" customWidth="1"/>
    <col min="49" max="52" width="6.25" style="177" customWidth="1"/>
    <col min="53" max="53" width="8.875" style="177" customWidth="1"/>
    <col min="54" max="55" width="6.25" style="177" customWidth="1"/>
    <col min="56" max="276" width="9" style="177" customWidth="1"/>
    <col min="277" max="277" width="36.875" style="177" customWidth="1"/>
    <col min="278" max="278" width="7.125" style="177" customWidth="1"/>
    <col min="279" max="279" width="6" style="177" customWidth="1"/>
    <col min="280" max="280" width="5.75" style="177" customWidth="1"/>
    <col min="281" max="281" width="10.5" style="177" customWidth="1"/>
    <col min="282" max="282" width="7.5" style="177" customWidth="1"/>
    <col min="283" max="283" width="6.375" style="177" customWidth="1"/>
    <col min="284" max="284" width="6.5" style="177" customWidth="1"/>
    <col min="285" max="285" width="6.375" style="177" customWidth="1"/>
    <col min="286" max="286" width="7.875" style="177" customWidth="1"/>
    <col min="287" max="287" width="7.75" style="177" customWidth="1"/>
    <col min="288" max="291" width="6.5" style="177" customWidth="1"/>
    <col min="292" max="292" width="6.875" style="177" customWidth="1"/>
    <col min="293" max="293" width="9" style="177" customWidth="1"/>
    <col min="294" max="294" width="6.125" style="177" customWidth="1"/>
    <col min="295" max="295" width="7.5" style="177" customWidth="1"/>
    <col min="296" max="296" width="7.625" style="177" customWidth="1"/>
    <col min="297" max="297" width="7.75" style="177" customWidth="1"/>
    <col min="298" max="298" width="10.125" style="177" customWidth="1"/>
    <col min="299" max="299" width="12" style="177" customWidth="1"/>
    <col min="300" max="300" width="10.25" style="177" customWidth="1"/>
    <col min="301" max="301" width="8.75" style="177" customWidth="1"/>
    <col min="302" max="302" width="7.75" style="177" customWidth="1"/>
    <col min="303" max="303" width="9.125" style="177" customWidth="1"/>
    <col min="304" max="304" width="9.875" style="177" customWidth="1"/>
    <col min="305" max="305" width="7.75" style="177" customWidth="1"/>
    <col min="306" max="306" width="9.375" style="177" customWidth="1"/>
    <col min="307" max="307" width="9" style="177" customWidth="1"/>
    <col min="308" max="308" width="5.875" style="177" customWidth="1"/>
    <col min="309" max="309" width="7.125" style="177" customWidth="1"/>
    <col min="310" max="310" width="8.125" style="177" customWidth="1"/>
    <col min="311" max="311" width="10.25" style="177" customWidth="1"/>
    <col min="312" max="532" width="9" style="177" customWidth="1"/>
    <col min="533" max="533" width="36.875" style="177" customWidth="1"/>
    <col min="534" max="534" width="7.125" style="177" customWidth="1"/>
    <col min="535" max="535" width="6" style="177" customWidth="1"/>
    <col min="536" max="536" width="5.75" style="177" customWidth="1"/>
    <col min="537" max="537" width="10.5" style="177" customWidth="1"/>
    <col min="538" max="538" width="7.5" style="177" customWidth="1"/>
    <col min="539" max="539" width="6.375" style="177" customWidth="1"/>
    <col min="540" max="540" width="6.5" style="177" customWidth="1"/>
    <col min="541" max="541" width="6.375" style="177" customWidth="1"/>
    <col min="542" max="542" width="7.875" style="177" customWidth="1"/>
    <col min="543" max="543" width="7.75" style="177" customWidth="1"/>
    <col min="544" max="547" width="6.5" style="177" customWidth="1"/>
    <col min="548" max="548" width="6.875" style="177" customWidth="1"/>
    <col min="549" max="549" width="9" style="177" customWidth="1"/>
    <col min="550" max="550" width="6.125" style="177" customWidth="1"/>
    <col min="551" max="551" width="7.5" style="177" customWidth="1"/>
    <col min="552" max="552" width="7.625" style="177" customWidth="1"/>
    <col min="553" max="553" width="7.75" style="177" customWidth="1"/>
    <col min="554" max="554" width="10.125" style="177" customWidth="1"/>
    <col min="555" max="555" width="12" style="177" customWidth="1"/>
    <col min="556" max="556" width="10.25" style="177" customWidth="1"/>
    <col min="557" max="557" width="8.75" style="177" customWidth="1"/>
    <col min="558" max="558" width="7.75" style="177" customWidth="1"/>
    <col min="559" max="559" width="9.125" style="177" customWidth="1"/>
    <col min="560" max="560" width="9.875" style="177" customWidth="1"/>
    <col min="561" max="561" width="7.75" style="177" customWidth="1"/>
    <col min="562" max="562" width="9.375" style="177" customWidth="1"/>
    <col min="563" max="563" width="9" style="177" customWidth="1"/>
    <col min="564" max="564" width="5.875" style="177" customWidth="1"/>
    <col min="565" max="565" width="7.125" style="177" customWidth="1"/>
    <col min="566" max="566" width="8.125" style="177" customWidth="1"/>
    <col min="567" max="567" width="10.25" style="177" customWidth="1"/>
    <col min="568" max="788" width="9" style="177" customWidth="1"/>
    <col min="789" max="789" width="36.875" style="177" customWidth="1"/>
    <col min="790" max="790" width="7.125" style="177" customWidth="1"/>
    <col min="791" max="791" width="6" style="177" customWidth="1"/>
    <col min="792" max="792" width="5.75" style="177" customWidth="1"/>
    <col min="793" max="793" width="10.5" style="177" customWidth="1"/>
    <col min="794" max="794" width="7.5" style="177" customWidth="1"/>
    <col min="795" max="795" width="6.375" style="177" customWidth="1"/>
    <col min="796" max="796" width="6.5" style="177" customWidth="1"/>
    <col min="797" max="797" width="6.375" style="177" customWidth="1"/>
    <col min="798" max="798" width="7.875" style="177" customWidth="1"/>
    <col min="799" max="799" width="7.75" style="177" customWidth="1"/>
    <col min="800" max="803" width="6.5" style="177" customWidth="1"/>
    <col min="804" max="804" width="6.875" style="177" customWidth="1"/>
    <col min="805" max="805" width="9" style="177" customWidth="1"/>
    <col min="806" max="806" width="6.125" style="177" customWidth="1"/>
    <col min="807" max="807" width="7.5" style="177" customWidth="1"/>
    <col min="808" max="808" width="7.625" style="177" customWidth="1"/>
    <col min="809" max="809" width="7.75" style="177" customWidth="1"/>
    <col min="810" max="810" width="10.125" style="177" customWidth="1"/>
    <col min="811" max="811" width="12" style="177" customWidth="1"/>
    <col min="812" max="812" width="10.25" style="177" customWidth="1"/>
    <col min="813" max="813" width="8.75" style="177" customWidth="1"/>
    <col min="814" max="814" width="7.75" style="177" customWidth="1"/>
    <col min="815" max="815" width="9.125" style="177" customWidth="1"/>
    <col min="816" max="816" width="9.875" style="177" customWidth="1"/>
    <col min="817" max="817" width="7.75" style="177" customWidth="1"/>
    <col min="818" max="818" width="9.375" style="177" customWidth="1"/>
    <col min="819" max="819" width="9" style="177" customWidth="1"/>
    <col min="820" max="820" width="5.875" style="177" customWidth="1"/>
    <col min="821" max="821" width="7.125" style="177" customWidth="1"/>
    <col min="822" max="822" width="8.125" style="177" customWidth="1"/>
    <col min="823" max="823" width="10.25" style="177" customWidth="1"/>
    <col min="824" max="1044" width="9" style="177" customWidth="1"/>
    <col min="1045" max="1045" width="36.875" style="177" customWidth="1"/>
    <col min="1046" max="1046" width="7.125" style="177" customWidth="1"/>
    <col min="1047" max="1047" width="6" style="177" customWidth="1"/>
    <col min="1048" max="1048" width="5.75" style="177" customWidth="1"/>
    <col min="1049" max="1049" width="10.5" style="177" customWidth="1"/>
    <col min="1050" max="1050" width="7.5" style="177" customWidth="1"/>
    <col min="1051" max="1051" width="6.375" style="177" customWidth="1"/>
    <col min="1052" max="1052" width="6.5" style="177" customWidth="1"/>
    <col min="1053" max="1053" width="6.375" style="177" customWidth="1"/>
    <col min="1054" max="1054" width="7.875" style="177" customWidth="1"/>
    <col min="1055" max="1055" width="7.75" style="177" customWidth="1"/>
    <col min="1056" max="1059" width="6.5" style="177" customWidth="1"/>
    <col min="1060" max="1060" width="6.875" style="177" customWidth="1"/>
    <col min="1061" max="1061" width="9" style="177" customWidth="1"/>
    <col min="1062" max="1062" width="6.125" style="177" customWidth="1"/>
    <col min="1063" max="1063" width="7.5" style="177" customWidth="1"/>
    <col min="1064" max="1064" width="7.625" style="177" customWidth="1"/>
    <col min="1065" max="1065" width="7.75" style="177" customWidth="1"/>
    <col min="1066" max="1066" width="10.125" style="177" customWidth="1"/>
    <col min="1067" max="1067" width="12" style="177" customWidth="1"/>
    <col min="1068" max="1068" width="10.25" style="177" customWidth="1"/>
    <col min="1069" max="1069" width="8.75" style="177" customWidth="1"/>
    <col min="1070" max="1070" width="7.75" style="177" customWidth="1"/>
    <col min="1071" max="1071" width="9.125" style="177" customWidth="1"/>
    <col min="1072" max="1072" width="9.875" style="177" customWidth="1"/>
    <col min="1073" max="1073" width="7.75" style="177" customWidth="1"/>
    <col min="1074" max="1074" width="9.375" style="177" customWidth="1"/>
    <col min="1075" max="1075" width="9" style="177" customWidth="1"/>
    <col min="1076" max="1076" width="5.875" style="177" customWidth="1"/>
    <col min="1077" max="1077" width="7.125" style="177" customWidth="1"/>
    <col min="1078" max="1078" width="8.125" style="177" customWidth="1"/>
    <col min="1079" max="1079" width="10.25" style="177" customWidth="1"/>
    <col min="1080" max="1300" width="9" style="177" customWidth="1"/>
    <col min="1301" max="1301" width="36.875" style="177" customWidth="1"/>
    <col min="1302" max="1302" width="7.125" style="177" customWidth="1"/>
    <col min="1303" max="1303" width="6" style="177" customWidth="1"/>
    <col min="1304" max="1304" width="5.75" style="177" customWidth="1"/>
    <col min="1305" max="1305" width="10.5" style="177" customWidth="1"/>
    <col min="1306" max="1306" width="7.5" style="177" customWidth="1"/>
    <col min="1307" max="1307" width="6.375" style="177" customWidth="1"/>
    <col min="1308" max="1308" width="6.5" style="177" customWidth="1"/>
    <col min="1309" max="1309" width="6.375" style="177" customWidth="1"/>
    <col min="1310" max="1310" width="7.875" style="177" customWidth="1"/>
    <col min="1311" max="1311" width="7.75" style="177" customWidth="1"/>
    <col min="1312" max="1315" width="6.5" style="177" customWidth="1"/>
    <col min="1316" max="1316" width="6.875" style="177" customWidth="1"/>
    <col min="1317" max="1317" width="9" style="177" customWidth="1"/>
    <col min="1318" max="1318" width="6.125" style="177" customWidth="1"/>
    <col min="1319" max="1319" width="7.5" style="177" customWidth="1"/>
    <col min="1320" max="1320" width="7.625" style="177" customWidth="1"/>
    <col min="1321" max="1321" width="7.75" style="177" customWidth="1"/>
    <col min="1322" max="1322" width="10.125" style="177" customWidth="1"/>
    <col min="1323" max="1323" width="12" style="177" customWidth="1"/>
    <col min="1324" max="1324" width="10.25" style="177" customWidth="1"/>
    <col min="1325" max="1325" width="8.75" style="177" customWidth="1"/>
    <col min="1326" max="1326" width="7.75" style="177" customWidth="1"/>
    <col min="1327" max="1327" width="9.125" style="177" customWidth="1"/>
    <col min="1328" max="1328" width="9.875" style="177" customWidth="1"/>
    <col min="1329" max="1329" width="7.75" style="177" customWidth="1"/>
    <col min="1330" max="1330" width="9.375" style="177" customWidth="1"/>
    <col min="1331" max="1331" width="9" style="177" customWidth="1"/>
    <col min="1332" max="1332" width="5.875" style="177" customWidth="1"/>
    <col min="1333" max="1333" width="7.125" style="177" customWidth="1"/>
    <col min="1334" max="1334" width="8.125" style="177" customWidth="1"/>
    <col min="1335" max="1335" width="10.25" style="177" customWidth="1"/>
    <col min="1336" max="1556" width="9" style="177" customWidth="1"/>
    <col min="1557" max="1557" width="36.875" style="177" customWidth="1"/>
    <col min="1558" max="1558" width="7.125" style="177" customWidth="1"/>
    <col min="1559" max="1559" width="6" style="177" customWidth="1"/>
    <col min="1560" max="1560" width="5.75" style="177" customWidth="1"/>
    <col min="1561" max="1561" width="10.5" style="177" customWidth="1"/>
    <col min="1562" max="1562" width="7.5" style="177" customWidth="1"/>
    <col min="1563" max="1563" width="6.375" style="177" customWidth="1"/>
    <col min="1564" max="1564" width="6.5" style="177" customWidth="1"/>
    <col min="1565" max="1565" width="6.375" style="177" customWidth="1"/>
    <col min="1566" max="1566" width="7.875" style="177" customWidth="1"/>
    <col min="1567" max="1567" width="7.75" style="177" customWidth="1"/>
    <col min="1568" max="1571" width="6.5" style="177" customWidth="1"/>
    <col min="1572" max="1572" width="6.875" style="177" customWidth="1"/>
    <col min="1573" max="1573" width="9" style="177" customWidth="1"/>
    <col min="1574" max="1574" width="6.125" style="177" customWidth="1"/>
    <col min="1575" max="1575" width="7.5" style="177" customWidth="1"/>
    <col min="1576" max="1576" width="7.625" style="177" customWidth="1"/>
    <col min="1577" max="1577" width="7.75" style="177" customWidth="1"/>
    <col min="1578" max="1578" width="10.125" style="177" customWidth="1"/>
    <col min="1579" max="1579" width="12" style="177" customWidth="1"/>
    <col min="1580" max="1580" width="10.25" style="177" customWidth="1"/>
    <col min="1581" max="1581" width="8.75" style="177" customWidth="1"/>
    <col min="1582" max="1582" width="7.75" style="177" customWidth="1"/>
    <col min="1583" max="1583" width="9.125" style="177" customWidth="1"/>
    <col min="1584" max="1584" width="9.875" style="177" customWidth="1"/>
    <col min="1585" max="1585" width="7.75" style="177" customWidth="1"/>
    <col min="1586" max="1586" width="9.375" style="177" customWidth="1"/>
    <col min="1587" max="1587" width="9" style="177" customWidth="1"/>
    <col min="1588" max="1588" width="5.875" style="177" customWidth="1"/>
    <col min="1589" max="1589" width="7.125" style="177" customWidth="1"/>
    <col min="1590" max="1590" width="8.125" style="177" customWidth="1"/>
    <col min="1591" max="1591" width="10.25" style="177" customWidth="1"/>
    <col min="1592" max="1812" width="9" style="177" customWidth="1"/>
    <col min="1813" max="1813" width="36.875" style="177" customWidth="1"/>
    <col min="1814" max="1814" width="7.125" style="177" customWidth="1"/>
    <col min="1815" max="1815" width="6" style="177" customWidth="1"/>
    <col min="1816" max="1816" width="5.75" style="177" customWidth="1"/>
    <col min="1817" max="1817" width="10.5" style="177" customWidth="1"/>
    <col min="1818" max="1818" width="7.5" style="177" customWidth="1"/>
    <col min="1819" max="1819" width="6.375" style="177" customWidth="1"/>
    <col min="1820" max="1820" width="6.5" style="177" customWidth="1"/>
    <col min="1821" max="1821" width="6.375" style="177" customWidth="1"/>
    <col min="1822" max="1822" width="7.875" style="177" customWidth="1"/>
    <col min="1823" max="1823" width="7.75" style="177" customWidth="1"/>
    <col min="1824" max="1827" width="6.5" style="177" customWidth="1"/>
    <col min="1828" max="1828" width="6.875" style="177" customWidth="1"/>
    <col min="1829" max="1829" width="9" style="177" customWidth="1"/>
    <col min="1830" max="1830" width="6.125" style="177" customWidth="1"/>
    <col min="1831" max="1831" width="7.5" style="177" customWidth="1"/>
    <col min="1832" max="1832" width="7.625" style="177" customWidth="1"/>
    <col min="1833" max="1833" width="7.75" style="177" customWidth="1"/>
    <col min="1834" max="1834" width="10.125" style="177" customWidth="1"/>
    <col min="1835" max="1835" width="12" style="177" customWidth="1"/>
    <col min="1836" max="1836" width="10.25" style="177" customWidth="1"/>
    <col min="1837" max="1837" width="8.75" style="177" customWidth="1"/>
    <col min="1838" max="1838" width="7.75" style="177" customWidth="1"/>
    <col min="1839" max="1839" width="9.125" style="177" customWidth="1"/>
    <col min="1840" max="1840" width="9.875" style="177" customWidth="1"/>
    <col min="1841" max="1841" width="7.75" style="177" customWidth="1"/>
    <col min="1842" max="1842" width="9.375" style="177" customWidth="1"/>
    <col min="1843" max="1843" width="9" style="177" customWidth="1"/>
    <col min="1844" max="1844" width="5.875" style="177" customWidth="1"/>
    <col min="1845" max="1845" width="7.125" style="177" customWidth="1"/>
    <col min="1846" max="1846" width="8.125" style="177" customWidth="1"/>
    <col min="1847" max="1847" width="10.25" style="177" customWidth="1"/>
    <col min="1848" max="2068" width="9" style="177" customWidth="1"/>
    <col min="2069" max="2069" width="36.875" style="177" customWidth="1"/>
    <col min="2070" max="2070" width="7.125" style="177" customWidth="1"/>
    <col min="2071" max="2071" width="6" style="177" customWidth="1"/>
    <col min="2072" max="2072" width="5.75" style="177" customWidth="1"/>
    <col min="2073" max="2073" width="10.5" style="177" customWidth="1"/>
    <col min="2074" max="2074" width="7.5" style="177" customWidth="1"/>
    <col min="2075" max="2075" width="6.375" style="177" customWidth="1"/>
    <col min="2076" max="2076" width="6.5" style="177" customWidth="1"/>
    <col min="2077" max="2077" width="6.375" style="177" customWidth="1"/>
    <col min="2078" max="2078" width="7.875" style="177" customWidth="1"/>
    <col min="2079" max="2079" width="7.75" style="177" customWidth="1"/>
    <col min="2080" max="2083" width="6.5" style="177" customWidth="1"/>
    <col min="2084" max="2084" width="6.875" style="177" customWidth="1"/>
    <col min="2085" max="2085" width="9" style="177" customWidth="1"/>
    <col min="2086" max="2086" width="6.125" style="177" customWidth="1"/>
    <col min="2087" max="2087" width="7.5" style="177" customWidth="1"/>
    <col min="2088" max="2088" width="7.625" style="177" customWidth="1"/>
    <col min="2089" max="2089" width="7.75" style="177" customWidth="1"/>
    <col min="2090" max="2090" width="10.125" style="177" customWidth="1"/>
    <col min="2091" max="2091" width="12" style="177" customWidth="1"/>
    <col min="2092" max="2092" width="10.25" style="177" customWidth="1"/>
    <col min="2093" max="2093" width="8.75" style="177" customWidth="1"/>
    <col min="2094" max="2094" width="7.75" style="177" customWidth="1"/>
    <col min="2095" max="2095" width="9.125" style="177" customWidth="1"/>
    <col min="2096" max="2096" width="9.875" style="177" customWidth="1"/>
    <col min="2097" max="2097" width="7.75" style="177" customWidth="1"/>
    <col min="2098" max="2098" width="9.375" style="177" customWidth="1"/>
    <col min="2099" max="2099" width="9" style="177" customWidth="1"/>
    <col min="2100" max="2100" width="5.875" style="177" customWidth="1"/>
    <col min="2101" max="2101" width="7.125" style="177" customWidth="1"/>
    <col min="2102" max="2102" width="8.125" style="177" customWidth="1"/>
    <col min="2103" max="2103" width="10.25" style="177" customWidth="1"/>
    <col min="2104" max="2324" width="9" style="177" customWidth="1"/>
    <col min="2325" max="2325" width="36.875" style="177" customWidth="1"/>
    <col min="2326" max="2326" width="7.125" style="177" customWidth="1"/>
    <col min="2327" max="2327" width="6" style="177" customWidth="1"/>
    <col min="2328" max="2328" width="5.75" style="177" customWidth="1"/>
    <col min="2329" max="2329" width="10.5" style="177" customWidth="1"/>
    <col min="2330" max="2330" width="7.5" style="177" customWidth="1"/>
    <col min="2331" max="2331" width="6.375" style="177" customWidth="1"/>
    <col min="2332" max="2332" width="6.5" style="177" customWidth="1"/>
    <col min="2333" max="2333" width="6.375" style="177" customWidth="1"/>
    <col min="2334" max="2334" width="7.875" style="177" customWidth="1"/>
    <col min="2335" max="2335" width="7.75" style="177" customWidth="1"/>
    <col min="2336" max="2339" width="6.5" style="177" customWidth="1"/>
    <col min="2340" max="2340" width="6.875" style="177" customWidth="1"/>
    <col min="2341" max="2341" width="9" style="177" customWidth="1"/>
    <col min="2342" max="2342" width="6.125" style="177" customWidth="1"/>
    <col min="2343" max="2343" width="7.5" style="177" customWidth="1"/>
    <col min="2344" max="2344" width="7.625" style="177" customWidth="1"/>
    <col min="2345" max="2345" width="7.75" style="177" customWidth="1"/>
    <col min="2346" max="2346" width="10.125" style="177" customWidth="1"/>
    <col min="2347" max="2347" width="12" style="177" customWidth="1"/>
    <col min="2348" max="2348" width="10.25" style="177" customWidth="1"/>
    <col min="2349" max="2349" width="8.75" style="177" customWidth="1"/>
    <col min="2350" max="2350" width="7.75" style="177" customWidth="1"/>
    <col min="2351" max="2351" width="9.125" style="177" customWidth="1"/>
    <col min="2352" max="2352" width="9.875" style="177" customWidth="1"/>
    <col min="2353" max="2353" width="7.75" style="177" customWidth="1"/>
    <col min="2354" max="2354" width="9.375" style="177" customWidth="1"/>
    <col min="2355" max="2355" width="9" style="177" customWidth="1"/>
    <col min="2356" max="2356" width="5.875" style="177" customWidth="1"/>
    <col min="2357" max="2357" width="7.125" style="177" customWidth="1"/>
    <col min="2358" max="2358" width="8.125" style="177" customWidth="1"/>
    <col min="2359" max="2359" width="10.25" style="177" customWidth="1"/>
    <col min="2360" max="2580" width="9" style="177" customWidth="1"/>
    <col min="2581" max="2581" width="36.875" style="177" customWidth="1"/>
    <col min="2582" max="2582" width="7.125" style="177" customWidth="1"/>
    <col min="2583" max="2583" width="6" style="177" customWidth="1"/>
    <col min="2584" max="2584" width="5.75" style="177" customWidth="1"/>
    <col min="2585" max="2585" width="10.5" style="177" customWidth="1"/>
    <col min="2586" max="2586" width="7.5" style="177" customWidth="1"/>
    <col min="2587" max="2587" width="6.375" style="177" customWidth="1"/>
    <col min="2588" max="2588" width="6.5" style="177" customWidth="1"/>
    <col min="2589" max="2589" width="6.375" style="177" customWidth="1"/>
    <col min="2590" max="2590" width="7.875" style="177" customWidth="1"/>
    <col min="2591" max="2591" width="7.75" style="177" customWidth="1"/>
    <col min="2592" max="2595" width="6.5" style="177" customWidth="1"/>
    <col min="2596" max="2596" width="6.875" style="177" customWidth="1"/>
    <col min="2597" max="2597" width="9" style="177" customWidth="1"/>
    <col min="2598" max="2598" width="6.125" style="177" customWidth="1"/>
    <col min="2599" max="2599" width="7.5" style="177" customWidth="1"/>
    <col min="2600" max="2600" width="7.625" style="177" customWidth="1"/>
    <col min="2601" max="2601" width="7.75" style="177" customWidth="1"/>
    <col min="2602" max="2602" width="10.125" style="177" customWidth="1"/>
    <col min="2603" max="2603" width="12" style="177" customWidth="1"/>
    <col min="2604" max="2604" width="10.25" style="177" customWidth="1"/>
    <col min="2605" max="2605" width="8.75" style="177" customWidth="1"/>
    <col min="2606" max="2606" width="7.75" style="177" customWidth="1"/>
    <col min="2607" max="2607" width="9.125" style="177" customWidth="1"/>
    <col min="2608" max="2608" width="9.875" style="177" customWidth="1"/>
    <col min="2609" max="2609" width="7.75" style="177" customWidth="1"/>
    <col min="2610" max="2610" width="9.375" style="177" customWidth="1"/>
    <col min="2611" max="2611" width="9" style="177" customWidth="1"/>
    <col min="2612" max="2612" width="5.875" style="177" customWidth="1"/>
    <col min="2613" max="2613" width="7.125" style="177" customWidth="1"/>
    <col min="2614" max="2614" width="8.125" style="177" customWidth="1"/>
    <col min="2615" max="2615" width="10.25" style="177" customWidth="1"/>
    <col min="2616" max="2836" width="9" style="177" customWidth="1"/>
    <col min="2837" max="2837" width="36.875" style="177" customWidth="1"/>
    <col min="2838" max="2838" width="7.125" style="177" customWidth="1"/>
    <col min="2839" max="2839" width="6" style="177" customWidth="1"/>
    <col min="2840" max="2840" width="5.75" style="177" customWidth="1"/>
    <col min="2841" max="2841" width="10.5" style="177" customWidth="1"/>
    <col min="2842" max="2842" width="7.5" style="177" customWidth="1"/>
    <col min="2843" max="2843" width="6.375" style="177" customWidth="1"/>
    <col min="2844" max="2844" width="6.5" style="177" customWidth="1"/>
    <col min="2845" max="2845" width="6.375" style="177" customWidth="1"/>
    <col min="2846" max="2846" width="7.875" style="177" customWidth="1"/>
    <col min="2847" max="2847" width="7.75" style="177" customWidth="1"/>
    <col min="2848" max="2851" width="6.5" style="177" customWidth="1"/>
    <col min="2852" max="2852" width="6.875" style="177" customWidth="1"/>
    <col min="2853" max="2853" width="9" style="177" customWidth="1"/>
    <col min="2854" max="2854" width="6.125" style="177" customWidth="1"/>
    <col min="2855" max="2855" width="7.5" style="177" customWidth="1"/>
    <col min="2856" max="2856" width="7.625" style="177" customWidth="1"/>
    <col min="2857" max="2857" width="7.75" style="177" customWidth="1"/>
    <col min="2858" max="2858" width="10.125" style="177" customWidth="1"/>
    <col min="2859" max="2859" width="12" style="177" customWidth="1"/>
    <col min="2860" max="2860" width="10.25" style="177" customWidth="1"/>
    <col min="2861" max="2861" width="8.75" style="177" customWidth="1"/>
    <col min="2862" max="2862" width="7.75" style="177" customWidth="1"/>
    <col min="2863" max="2863" width="9.125" style="177" customWidth="1"/>
    <col min="2864" max="2864" width="9.875" style="177" customWidth="1"/>
    <col min="2865" max="2865" width="7.75" style="177" customWidth="1"/>
    <col min="2866" max="2866" width="9.375" style="177" customWidth="1"/>
    <col min="2867" max="2867" width="9" style="177" customWidth="1"/>
    <col min="2868" max="2868" width="5.875" style="177" customWidth="1"/>
    <col min="2869" max="2869" width="7.125" style="177" customWidth="1"/>
    <col min="2870" max="2870" width="8.125" style="177" customWidth="1"/>
    <col min="2871" max="2871" width="10.25" style="177" customWidth="1"/>
    <col min="2872" max="3092" width="9" style="177" customWidth="1"/>
    <col min="3093" max="3093" width="36.875" style="177" customWidth="1"/>
    <col min="3094" max="3094" width="7.125" style="177" customWidth="1"/>
    <col min="3095" max="3095" width="6" style="177" customWidth="1"/>
    <col min="3096" max="3096" width="5.75" style="177" customWidth="1"/>
    <col min="3097" max="3097" width="10.5" style="177" customWidth="1"/>
    <col min="3098" max="3098" width="7.5" style="177" customWidth="1"/>
    <col min="3099" max="3099" width="6.375" style="177" customWidth="1"/>
    <col min="3100" max="3100" width="6.5" style="177" customWidth="1"/>
    <col min="3101" max="3101" width="6.375" style="177" customWidth="1"/>
    <col min="3102" max="3102" width="7.875" style="177" customWidth="1"/>
    <col min="3103" max="3103" width="7.75" style="177" customWidth="1"/>
    <col min="3104" max="3107" width="6.5" style="177" customWidth="1"/>
    <col min="3108" max="3108" width="6.875" style="177" customWidth="1"/>
    <col min="3109" max="3109" width="9" style="177" customWidth="1"/>
    <col min="3110" max="3110" width="6.125" style="177" customWidth="1"/>
    <col min="3111" max="3111" width="7.5" style="177" customWidth="1"/>
    <col min="3112" max="3112" width="7.625" style="177" customWidth="1"/>
    <col min="3113" max="3113" width="7.75" style="177" customWidth="1"/>
    <col min="3114" max="3114" width="10.125" style="177" customWidth="1"/>
    <col min="3115" max="3115" width="12" style="177" customWidth="1"/>
    <col min="3116" max="3116" width="10.25" style="177" customWidth="1"/>
    <col min="3117" max="3117" width="8.75" style="177" customWidth="1"/>
    <col min="3118" max="3118" width="7.75" style="177" customWidth="1"/>
    <col min="3119" max="3119" width="9.125" style="177" customWidth="1"/>
    <col min="3120" max="3120" width="9.875" style="177" customWidth="1"/>
    <col min="3121" max="3121" width="7.75" style="177" customWidth="1"/>
    <col min="3122" max="3122" width="9.375" style="177" customWidth="1"/>
    <col min="3123" max="3123" width="9" style="177" customWidth="1"/>
    <col min="3124" max="3124" width="5.875" style="177" customWidth="1"/>
    <col min="3125" max="3125" width="7.125" style="177" customWidth="1"/>
    <col min="3126" max="3126" width="8.125" style="177" customWidth="1"/>
    <col min="3127" max="3127" width="10.25" style="177" customWidth="1"/>
    <col min="3128" max="3348" width="9" style="177" customWidth="1"/>
    <col min="3349" max="3349" width="36.875" style="177" customWidth="1"/>
    <col min="3350" max="3350" width="7.125" style="177" customWidth="1"/>
    <col min="3351" max="3351" width="6" style="177" customWidth="1"/>
    <col min="3352" max="3352" width="5.75" style="177" customWidth="1"/>
    <col min="3353" max="3353" width="10.5" style="177" customWidth="1"/>
    <col min="3354" max="3354" width="7.5" style="177" customWidth="1"/>
    <col min="3355" max="3355" width="6.375" style="177" customWidth="1"/>
    <col min="3356" max="3356" width="6.5" style="177" customWidth="1"/>
    <col min="3357" max="3357" width="6.375" style="177" customWidth="1"/>
    <col min="3358" max="3358" width="7.875" style="177" customWidth="1"/>
    <col min="3359" max="3359" width="7.75" style="177" customWidth="1"/>
    <col min="3360" max="3363" width="6.5" style="177" customWidth="1"/>
    <col min="3364" max="3364" width="6.875" style="177" customWidth="1"/>
    <col min="3365" max="3365" width="9" style="177" customWidth="1"/>
    <col min="3366" max="3366" width="6.125" style="177" customWidth="1"/>
    <col min="3367" max="3367" width="7.5" style="177" customWidth="1"/>
    <col min="3368" max="3368" width="7.625" style="177" customWidth="1"/>
    <col min="3369" max="3369" width="7.75" style="177" customWidth="1"/>
    <col min="3370" max="3370" width="10.125" style="177" customWidth="1"/>
    <col min="3371" max="3371" width="12" style="177" customWidth="1"/>
    <col min="3372" max="3372" width="10.25" style="177" customWidth="1"/>
    <col min="3373" max="3373" width="8.75" style="177" customWidth="1"/>
    <col min="3374" max="3374" width="7.75" style="177" customWidth="1"/>
    <col min="3375" max="3375" width="9.125" style="177" customWidth="1"/>
    <col min="3376" max="3376" width="9.875" style="177" customWidth="1"/>
    <col min="3377" max="3377" width="7.75" style="177" customWidth="1"/>
    <col min="3378" max="3378" width="9.375" style="177" customWidth="1"/>
    <col min="3379" max="3379" width="9" style="177" customWidth="1"/>
    <col min="3380" max="3380" width="5.875" style="177" customWidth="1"/>
    <col min="3381" max="3381" width="7.125" style="177" customWidth="1"/>
    <col min="3382" max="3382" width="8.125" style="177" customWidth="1"/>
    <col min="3383" max="3383" width="10.25" style="177" customWidth="1"/>
    <col min="3384" max="3604" width="9" style="177" customWidth="1"/>
    <col min="3605" max="3605" width="36.875" style="177" customWidth="1"/>
    <col min="3606" max="3606" width="7.125" style="177" customWidth="1"/>
    <col min="3607" max="3607" width="6" style="177" customWidth="1"/>
    <col min="3608" max="3608" width="5.75" style="177" customWidth="1"/>
    <col min="3609" max="3609" width="10.5" style="177" customWidth="1"/>
    <col min="3610" max="3610" width="7.5" style="177" customWidth="1"/>
    <col min="3611" max="3611" width="6.375" style="177" customWidth="1"/>
    <col min="3612" max="3612" width="6.5" style="177" customWidth="1"/>
    <col min="3613" max="3613" width="6.375" style="177" customWidth="1"/>
    <col min="3614" max="3614" width="7.875" style="177" customWidth="1"/>
    <col min="3615" max="3615" width="7.75" style="177" customWidth="1"/>
    <col min="3616" max="3619" width="6.5" style="177" customWidth="1"/>
    <col min="3620" max="3620" width="6.875" style="177" customWidth="1"/>
    <col min="3621" max="3621" width="9" style="177" customWidth="1"/>
    <col min="3622" max="3622" width="6.125" style="177" customWidth="1"/>
    <col min="3623" max="3623" width="7.5" style="177" customWidth="1"/>
    <col min="3624" max="3624" width="7.625" style="177" customWidth="1"/>
    <col min="3625" max="3625" width="7.75" style="177" customWidth="1"/>
    <col min="3626" max="3626" width="10.125" style="177" customWidth="1"/>
    <col min="3627" max="3627" width="12" style="177" customWidth="1"/>
    <col min="3628" max="3628" width="10.25" style="177" customWidth="1"/>
    <col min="3629" max="3629" width="8.75" style="177" customWidth="1"/>
    <col min="3630" max="3630" width="7.75" style="177" customWidth="1"/>
    <col min="3631" max="3631" width="9.125" style="177" customWidth="1"/>
    <col min="3632" max="3632" width="9.875" style="177" customWidth="1"/>
    <col min="3633" max="3633" width="7.75" style="177" customWidth="1"/>
    <col min="3634" max="3634" width="9.375" style="177" customWidth="1"/>
    <col min="3635" max="3635" width="9" style="177" customWidth="1"/>
    <col min="3636" max="3636" width="5.875" style="177" customWidth="1"/>
    <col min="3637" max="3637" width="7.125" style="177" customWidth="1"/>
    <col min="3638" max="3638" width="8.125" style="177" customWidth="1"/>
    <col min="3639" max="3639" width="10.25" style="177" customWidth="1"/>
    <col min="3640" max="3860" width="9" style="177" customWidth="1"/>
    <col min="3861" max="3861" width="36.875" style="177" customWidth="1"/>
    <col min="3862" max="3862" width="7.125" style="177" customWidth="1"/>
    <col min="3863" max="3863" width="6" style="177" customWidth="1"/>
    <col min="3864" max="3864" width="5.75" style="177" customWidth="1"/>
    <col min="3865" max="3865" width="10.5" style="177" customWidth="1"/>
    <col min="3866" max="3866" width="7.5" style="177" customWidth="1"/>
    <col min="3867" max="3867" width="6.375" style="177" customWidth="1"/>
    <col min="3868" max="3868" width="6.5" style="177" customWidth="1"/>
    <col min="3869" max="3869" width="6.375" style="177" customWidth="1"/>
    <col min="3870" max="3870" width="7.875" style="177" customWidth="1"/>
    <col min="3871" max="3871" width="7.75" style="177" customWidth="1"/>
    <col min="3872" max="3875" width="6.5" style="177" customWidth="1"/>
    <col min="3876" max="3876" width="6.875" style="177" customWidth="1"/>
    <col min="3877" max="3877" width="9" style="177" customWidth="1"/>
    <col min="3878" max="3878" width="6.125" style="177" customWidth="1"/>
    <col min="3879" max="3879" width="7.5" style="177" customWidth="1"/>
    <col min="3880" max="3880" width="7.625" style="177" customWidth="1"/>
    <col min="3881" max="3881" width="7.75" style="177" customWidth="1"/>
    <col min="3882" max="3882" width="10.125" style="177" customWidth="1"/>
    <col min="3883" max="3883" width="12" style="177" customWidth="1"/>
    <col min="3884" max="3884" width="10.25" style="177" customWidth="1"/>
    <col min="3885" max="3885" width="8.75" style="177" customWidth="1"/>
    <col min="3886" max="3886" width="7.75" style="177" customWidth="1"/>
    <col min="3887" max="3887" width="9.125" style="177" customWidth="1"/>
    <col min="3888" max="3888" width="9.875" style="177" customWidth="1"/>
    <col min="3889" max="3889" width="7.75" style="177" customWidth="1"/>
    <col min="3890" max="3890" width="9.375" style="177" customWidth="1"/>
    <col min="3891" max="3891" width="9" style="177" customWidth="1"/>
    <col min="3892" max="3892" width="5.875" style="177" customWidth="1"/>
    <col min="3893" max="3893" width="7.125" style="177" customWidth="1"/>
    <col min="3894" max="3894" width="8.125" style="177" customWidth="1"/>
    <col min="3895" max="3895" width="10.25" style="177" customWidth="1"/>
    <col min="3896" max="4116" width="9" style="177" customWidth="1"/>
    <col min="4117" max="4117" width="36.875" style="177" customWidth="1"/>
    <col min="4118" max="4118" width="7.125" style="177" customWidth="1"/>
    <col min="4119" max="4119" width="6" style="177" customWidth="1"/>
    <col min="4120" max="4120" width="5.75" style="177" customWidth="1"/>
    <col min="4121" max="4121" width="10.5" style="177" customWidth="1"/>
    <col min="4122" max="4122" width="7.5" style="177" customWidth="1"/>
    <col min="4123" max="4123" width="6.375" style="177" customWidth="1"/>
    <col min="4124" max="4124" width="6.5" style="177" customWidth="1"/>
    <col min="4125" max="4125" width="6.375" style="177" customWidth="1"/>
    <col min="4126" max="4126" width="7.875" style="177" customWidth="1"/>
    <col min="4127" max="4127" width="7.75" style="177" customWidth="1"/>
    <col min="4128" max="4131" width="6.5" style="177" customWidth="1"/>
    <col min="4132" max="4132" width="6.875" style="177" customWidth="1"/>
    <col min="4133" max="4133" width="9" style="177" customWidth="1"/>
    <col min="4134" max="4134" width="6.125" style="177" customWidth="1"/>
    <col min="4135" max="4135" width="7.5" style="177" customWidth="1"/>
    <col min="4136" max="4136" width="7.625" style="177" customWidth="1"/>
    <col min="4137" max="4137" width="7.75" style="177" customWidth="1"/>
    <col min="4138" max="4138" width="10.125" style="177" customWidth="1"/>
    <col min="4139" max="4139" width="12" style="177" customWidth="1"/>
    <col min="4140" max="4140" width="10.25" style="177" customWidth="1"/>
    <col min="4141" max="4141" width="8.75" style="177" customWidth="1"/>
    <col min="4142" max="4142" width="7.75" style="177" customWidth="1"/>
    <col min="4143" max="4143" width="9.125" style="177" customWidth="1"/>
    <col min="4144" max="4144" width="9.875" style="177" customWidth="1"/>
    <col min="4145" max="4145" width="7.75" style="177" customWidth="1"/>
    <col min="4146" max="4146" width="9.375" style="177" customWidth="1"/>
    <col min="4147" max="4147" width="9" style="177" customWidth="1"/>
    <col min="4148" max="4148" width="5.875" style="177" customWidth="1"/>
    <col min="4149" max="4149" width="7.125" style="177" customWidth="1"/>
    <col min="4150" max="4150" width="8.125" style="177" customWidth="1"/>
    <col min="4151" max="4151" width="10.25" style="177" customWidth="1"/>
    <col min="4152" max="4372" width="9" style="177" customWidth="1"/>
    <col min="4373" max="4373" width="36.875" style="177" customWidth="1"/>
    <col min="4374" max="4374" width="7.125" style="177" customWidth="1"/>
    <col min="4375" max="4375" width="6" style="177" customWidth="1"/>
    <col min="4376" max="4376" width="5.75" style="177" customWidth="1"/>
    <col min="4377" max="4377" width="10.5" style="177" customWidth="1"/>
    <col min="4378" max="4378" width="7.5" style="177" customWidth="1"/>
    <col min="4379" max="4379" width="6.375" style="177" customWidth="1"/>
    <col min="4380" max="4380" width="6.5" style="177" customWidth="1"/>
    <col min="4381" max="4381" width="6.375" style="177" customWidth="1"/>
    <col min="4382" max="4382" width="7.875" style="177" customWidth="1"/>
    <col min="4383" max="4383" width="7.75" style="177" customWidth="1"/>
    <col min="4384" max="4387" width="6.5" style="177" customWidth="1"/>
    <col min="4388" max="4388" width="6.875" style="177" customWidth="1"/>
    <col min="4389" max="4389" width="9" style="177" customWidth="1"/>
    <col min="4390" max="4390" width="6.125" style="177" customWidth="1"/>
    <col min="4391" max="4391" width="7.5" style="177" customWidth="1"/>
    <col min="4392" max="4392" width="7.625" style="177" customWidth="1"/>
    <col min="4393" max="4393" width="7.75" style="177" customWidth="1"/>
    <col min="4394" max="4394" width="10.125" style="177" customWidth="1"/>
    <col min="4395" max="4395" width="12" style="177" customWidth="1"/>
    <col min="4396" max="4396" width="10.25" style="177" customWidth="1"/>
    <col min="4397" max="4397" width="8.75" style="177" customWidth="1"/>
    <col min="4398" max="4398" width="7.75" style="177" customWidth="1"/>
    <col min="4399" max="4399" width="9.125" style="177" customWidth="1"/>
    <col min="4400" max="4400" width="9.875" style="177" customWidth="1"/>
    <col min="4401" max="4401" width="7.75" style="177" customWidth="1"/>
    <col min="4402" max="4402" width="9.375" style="177" customWidth="1"/>
    <col min="4403" max="4403" width="9" style="177" customWidth="1"/>
    <col min="4404" max="4404" width="5.875" style="177" customWidth="1"/>
    <col min="4405" max="4405" width="7.125" style="177" customWidth="1"/>
    <col min="4406" max="4406" width="8.125" style="177" customWidth="1"/>
    <col min="4407" max="4407" width="10.25" style="177" customWidth="1"/>
    <col min="4408" max="4628" width="9" style="177" customWidth="1"/>
    <col min="4629" max="4629" width="36.875" style="177" customWidth="1"/>
    <col min="4630" max="4630" width="7.125" style="177" customWidth="1"/>
    <col min="4631" max="4631" width="6" style="177" customWidth="1"/>
    <col min="4632" max="4632" width="5.75" style="177" customWidth="1"/>
    <col min="4633" max="4633" width="10.5" style="177" customWidth="1"/>
    <col min="4634" max="4634" width="7.5" style="177" customWidth="1"/>
    <col min="4635" max="4635" width="6.375" style="177" customWidth="1"/>
    <col min="4636" max="4636" width="6.5" style="177" customWidth="1"/>
    <col min="4637" max="4637" width="6.375" style="177" customWidth="1"/>
    <col min="4638" max="4638" width="7.875" style="177" customWidth="1"/>
    <col min="4639" max="4639" width="7.75" style="177" customWidth="1"/>
    <col min="4640" max="4643" width="6.5" style="177" customWidth="1"/>
    <col min="4644" max="4644" width="6.875" style="177" customWidth="1"/>
    <col min="4645" max="4645" width="9" style="177" customWidth="1"/>
    <col min="4646" max="4646" width="6.125" style="177" customWidth="1"/>
    <col min="4647" max="4647" width="7.5" style="177" customWidth="1"/>
    <col min="4648" max="4648" width="7.625" style="177" customWidth="1"/>
    <col min="4649" max="4649" width="7.75" style="177" customWidth="1"/>
    <col min="4650" max="4650" width="10.125" style="177" customWidth="1"/>
    <col min="4651" max="4651" width="12" style="177" customWidth="1"/>
    <col min="4652" max="4652" width="10.25" style="177" customWidth="1"/>
    <col min="4653" max="4653" width="8.75" style="177" customWidth="1"/>
    <col min="4654" max="4654" width="7.75" style="177" customWidth="1"/>
    <col min="4655" max="4655" width="9.125" style="177" customWidth="1"/>
    <col min="4656" max="4656" width="9.875" style="177" customWidth="1"/>
    <col min="4657" max="4657" width="7.75" style="177" customWidth="1"/>
    <col min="4658" max="4658" width="9.375" style="177" customWidth="1"/>
    <col min="4659" max="4659" width="9" style="177" customWidth="1"/>
    <col min="4660" max="4660" width="5.875" style="177" customWidth="1"/>
    <col min="4661" max="4661" width="7.125" style="177" customWidth="1"/>
    <col min="4662" max="4662" width="8.125" style="177" customWidth="1"/>
    <col min="4663" max="4663" width="10.25" style="177" customWidth="1"/>
    <col min="4664" max="4884" width="9" style="177" customWidth="1"/>
    <col min="4885" max="4885" width="36.875" style="177" customWidth="1"/>
    <col min="4886" max="4886" width="7.125" style="177" customWidth="1"/>
    <col min="4887" max="4887" width="6" style="177" customWidth="1"/>
    <col min="4888" max="4888" width="5.75" style="177" customWidth="1"/>
    <col min="4889" max="4889" width="10.5" style="177" customWidth="1"/>
    <col min="4890" max="4890" width="7.5" style="177" customWidth="1"/>
    <col min="4891" max="4891" width="6.375" style="177" customWidth="1"/>
    <col min="4892" max="4892" width="6.5" style="177" customWidth="1"/>
    <col min="4893" max="4893" width="6.375" style="177" customWidth="1"/>
    <col min="4894" max="4894" width="7.875" style="177" customWidth="1"/>
    <col min="4895" max="4895" width="7.75" style="177" customWidth="1"/>
    <col min="4896" max="4899" width="6.5" style="177" customWidth="1"/>
    <col min="4900" max="4900" width="6.875" style="177" customWidth="1"/>
    <col min="4901" max="4901" width="9" style="177" customWidth="1"/>
    <col min="4902" max="4902" width="6.125" style="177" customWidth="1"/>
    <col min="4903" max="4903" width="7.5" style="177" customWidth="1"/>
    <col min="4904" max="4904" width="7.625" style="177" customWidth="1"/>
    <col min="4905" max="4905" width="7.75" style="177" customWidth="1"/>
    <col min="4906" max="4906" width="10.125" style="177" customWidth="1"/>
    <col min="4907" max="4907" width="12" style="177" customWidth="1"/>
    <col min="4908" max="4908" width="10.25" style="177" customWidth="1"/>
    <col min="4909" max="4909" width="8.75" style="177" customWidth="1"/>
    <col min="4910" max="4910" width="7.75" style="177" customWidth="1"/>
    <col min="4911" max="4911" width="9.125" style="177" customWidth="1"/>
    <col min="4912" max="4912" width="9.875" style="177" customWidth="1"/>
    <col min="4913" max="4913" width="7.75" style="177" customWidth="1"/>
    <col min="4914" max="4914" width="9.375" style="177" customWidth="1"/>
    <col min="4915" max="4915" width="9" style="177" customWidth="1"/>
    <col min="4916" max="4916" width="5.875" style="177" customWidth="1"/>
    <col min="4917" max="4917" width="7.125" style="177" customWidth="1"/>
    <col min="4918" max="4918" width="8.125" style="177" customWidth="1"/>
    <col min="4919" max="4919" width="10.25" style="177" customWidth="1"/>
    <col min="4920" max="5140" width="9" style="177" customWidth="1"/>
    <col min="5141" max="5141" width="36.875" style="177" customWidth="1"/>
    <col min="5142" max="5142" width="7.125" style="177" customWidth="1"/>
    <col min="5143" max="5143" width="6" style="177" customWidth="1"/>
    <col min="5144" max="5144" width="5.75" style="177" customWidth="1"/>
    <col min="5145" max="5145" width="10.5" style="177" customWidth="1"/>
    <col min="5146" max="5146" width="7.5" style="177" customWidth="1"/>
    <col min="5147" max="5147" width="6.375" style="177" customWidth="1"/>
    <col min="5148" max="5148" width="6.5" style="177" customWidth="1"/>
    <col min="5149" max="5149" width="6.375" style="177" customWidth="1"/>
    <col min="5150" max="5150" width="7.875" style="177" customWidth="1"/>
    <col min="5151" max="5151" width="7.75" style="177" customWidth="1"/>
    <col min="5152" max="5155" width="6.5" style="177" customWidth="1"/>
    <col min="5156" max="5156" width="6.875" style="177" customWidth="1"/>
    <col min="5157" max="5157" width="9" style="177" customWidth="1"/>
    <col min="5158" max="5158" width="6.125" style="177" customWidth="1"/>
    <col min="5159" max="5159" width="7.5" style="177" customWidth="1"/>
    <col min="5160" max="5160" width="7.625" style="177" customWidth="1"/>
    <col min="5161" max="5161" width="7.75" style="177" customWidth="1"/>
    <col min="5162" max="5162" width="10.125" style="177" customWidth="1"/>
    <col min="5163" max="5163" width="12" style="177" customWidth="1"/>
    <col min="5164" max="5164" width="10.25" style="177" customWidth="1"/>
    <col min="5165" max="5165" width="8.75" style="177" customWidth="1"/>
    <col min="5166" max="5166" width="7.75" style="177" customWidth="1"/>
    <col min="5167" max="5167" width="9.125" style="177" customWidth="1"/>
    <col min="5168" max="5168" width="9.875" style="177" customWidth="1"/>
    <col min="5169" max="5169" width="7.75" style="177" customWidth="1"/>
    <col min="5170" max="5170" width="9.375" style="177" customWidth="1"/>
    <col min="5171" max="5171" width="9" style="177" customWidth="1"/>
    <col min="5172" max="5172" width="5.875" style="177" customWidth="1"/>
    <col min="5173" max="5173" width="7.125" style="177" customWidth="1"/>
    <col min="5174" max="5174" width="8.125" style="177" customWidth="1"/>
    <col min="5175" max="5175" width="10.25" style="177" customWidth="1"/>
    <col min="5176" max="5396" width="9" style="177" customWidth="1"/>
    <col min="5397" max="5397" width="36.875" style="177" customWidth="1"/>
    <col min="5398" max="5398" width="7.125" style="177" customWidth="1"/>
    <col min="5399" max="5399" width="6" style="177" customWidth="1"/>
    <col min="5400" max="5400" width="5.75" style="177" customWidth="1"/>
    <col min="5401" max="5401" width="10.5" style="177" customWidth="1"/>
    <col min="5402" max="5402" width="7.5" style="177" customWidth="1"/>
    <col min="5403" max="5403" width="6.375" style="177" customWidth="1"/>
    <col min="5404" max="5404" width="6.5" style="177" customWidth="1"/>
    <col min="5405" max="5405" width="6.375" style="177" customWidth="1"/>
    <col min="5406" max="5406" width="7.875" style="177" customWidth="1"/>
    <col min="5407" max="5407" width="7.75" style="177" customWidth="1"/>
    <col min="5408" max="5411" width="6.5" style="177" customWidth="1"/>
    <col min="5412" max="5412" width="6.875" style="177" customWidth="1"/>
    <col min="5413" max="5413" width="9" style="177" customWidth="1"/>
    <col min="5414" max="5414" width="6.125" style="177" customWidth="1"/>
    <col min="5415" max="5415" width="7.5" style="177" customWidth="1"/>
    <col min="5416" max="5416" width="7.625" style="177" customWidth="1"/>
    <col min="5417" max="5417" width="7.75" style="177" customWidth="1"/>
    <col min="5418" max="5418" width="10.125" style="177" customWidth="1"/>
    <col min="5419" max="5419" width="12" style="177" customWidth="1"/>
    <col min="5420" max="5420" width="10.25" style="177" customWidth="1"/>
    <col min="5421" max="5421" width="8.75" style="177" customWidth="1"/>
    <col min="5422" max="5422" width="7.75" style="177" customWidth="1"/>
    <col min="5423" max="5423" width="9.125" style="177" customWidth="1"/>
    <col min="5424" max="5424" width="9.875" style="177" customWidth="1"/>
    <col min="5425" max="5425" width="7.75" style="177" customWidth="1"/>
    <col min="5426" max="5426" width="9.375" style="177" customWidth="1"/>
    <col min="5427" max="5427" width="9" style="177" customWidth="1"/>
    <col min="5428" max="5428" width="5.875" style="177" customWidth="1"/>
    <col min="5429" max="5429" width="7.125" style="177" customWidth="1"/>
    <col min="5430" max="5430" width="8.125" style="177" customWidth="1"/>
    <col min="5431" max="5431" width="10.25" style="177" customWidth="1"/>
    <col min="5432" max="5652" width="9" style="177" customWidth="1"/>
    <col min="5653" max="5653" width="36.875" style="177" customWidth="1"/>
    <col min="5654" max="5654" width="7.125" style="177" customWidth="1"/>
    <col min="5655" max="5655" width="6" style="177" customWidth="1"/>
    <col min="5656" max="5656" width="5.75" style="177" customWidth="1"/>
    <col min="5657" max="5657" width="10.5" style="177" customWidth="1"/>
    <col min="5658" max="5658" width="7.5" style="177" customWidth="1"/>
    <col min="5659" max="5659" width="6.375" style="177" customWidth="1"/>
    <col min="5660" max="5660" width="6.5" style="177" customWidth="1"/>
    <col min="5661" max="5661" width="6.375" style="177" customWidth="1"/>
    <col min="5662" max="5662" width="7.875" style="177" customWidth="1"/>
    <col min="5663" max="5663" width="7.75" style="177" customWidth="1"/>
    <col min="5664" max="5667" width="6.5" style="177" customWidth="1"/>
    <col min="5668" max="5668" width="6.875" style="177" customWidth="1"/>
    <col min="5669" max="5669" width="9" style="177" customWidth="1"/>
    <col min="5670" max="5670" width="6.125" style="177" customWidth="1"/>
    <col min="5671" max="5671" width="7.5" style="177" customWidth="1"/>
    <col min="5672" max="5672" width="7.625" style="177" customWidth="1"/>
    <col min="5673" max="5673" width="7.75" style="177" customWidth="1"/>
    <col min="5674" max="5674" width="10.125" style="177" customWidth="1"/>
    <col min="5675" max="5675" width="12" style="177" customWidth="1"/>
    <col min="5676" max="5676" width="10.25" style="177" customWidth="1"/>
    <col min="5677" max="5677" width="8.75" style="177" customWidth="1"/>
    <col min="5678" max="5678" width="7.75" style="177" customWidth="1"/>
    <col min="5679" max="5679" width="9.125" style="177" customWidth="1"/>
    <col min="5680" max="5680" width="9.875" style="177" customWidth="1"/>
    <col min="5681" max="5681" width="7.75" style="177" customWidth="1"/>
    <col min="5682" max="5682" width="9.375" style="177" customWidth="1"/>
    <col min="5683" max="5683" width="9" style="177" customWidth="1"/>
    <col min="5684" max="5684" width="5.875" style="177" customWidth="1"/>
    <col min="5685" max="5685" width="7.125" style="177" customWidth="1"/>
    <col min="5686" max="5686" width="8.125" style="177" customWidth="1"/>
    <col min="5687" max="5687" width="10.25" style="177" customWidth="1"/>
    <col min="5688" max="5908" width="9" style="177" customWidth="1"/>
    <col min="5909" max="5909" width="36.875" style="177" customWidth="1"/>
    <col min="5910" max="5910" width="7.125" style="177" customWidth="1"/>
    <col min="5911" max="5911" width="6" style="177" customWidth="1"/>
    <col min="5912" max="5912" width="5.75" style="177" customWidth="1"/>
    <col min="5913" max="5913" width="10.5" style="177" customWidth="1"/>
    <col min="5914" max="5914" width="7.5" style="177" customWidth="1"/>
    <col min="5915" max="5915" width="6.375" style="177" customWidth="1"/>
    <col min="5916" max="5916" width="6.5" style="177" customWidth="1"/>
    <col min="5917" max="5917" width="6.375" style="177" customWidth="1"/>
    <col min="5918" max="5918" width="7.875" style="177" customWidth="1"/>
    <col min="5919" max="5919" width="7.75" style="177" customWidth="1"/>
    <col min="5920" max="5923" width="6.5" style="177" customWidth="1"/>
    <col min="5924" max="5924" width="6.875" style="177" customWidth="1"/>
    <col min="5925" max="5925" width="9" style="177" customWidth="1"/>
    <col min="5926" max="5926" width="6.125" style="177" customWidth="1"/>
    <col min="5927" max="5927" width="7.5" style="177" customWidth="1"/>
    <col min="5928" max="5928" width="7.625" style="177" customWidth="1"/>
    <col min="5929" max="5929" width="7.75" style="177" customWidth="1"/>
    <col min="5930" max="5930" width="10.125" style="177" customWidth="1"/>
    <col min="5931" max="5931" width="12" style="177" customWidth="1"/>
    <col min="5932" max="5932" width="10.25" style="177" customWidth="1"/>
    <col min="5933" max="5933" width="8.75" style="177" customWidth="1"/>
    <col min="5934" max="5934" width="7.75" style="177" customWidth="1"/>
    <col min="5935" max="5935" width="9.125" style="177" customWidth="1"/>
    <col min="5936" max="5936" width="9.875" style="177" customWidth="1"/>
    <col min="5937" max="5937" width="7.75" style="177" customWidth="1"/>
    <col min="5938" max="5938" width="9.375" style="177" customWidth="1"/>
    <col min="5939" max="5939" width="9" style="177" customWidth="1"/>
    <col min="5940" max="5940" width="5.875" style="177" customWidth="1"/>
    <col min="5941" max="5941" width="7.125" style="177" customWidth="1"/>
    <col min="5942" max="5942" width="8.125" style="177" customWidth="1"/>
    <col min="5943" max="5943" width="10.25" style="177" customWidth="1"/>
    <col min="5944" max="6164" width="9" style="177" customWidth="1"/>
    <col min="6165" max="6165" width="36.875" style="177" customWidth="1"/>
    <col min="6166" max="6166" width="7.125" style="177" customWidth="1"/>
    <col min="6167" max="6167" width="6" style="177" customWidth="1"/>
    <col min="6168" max="6168" width="5.75" style="177" customWidth="1"/>
    <col min="6169" max="6169" width="10.5" style="177" customWidth="1"/>
    <col min="6170" max="6170" width="7.5" style="177" customWidth="1"/>
    <col min="6171" max="6171" width="6.375" style="177" customWidth="1"/>
    <col min="6172" max="6172" width="6.5" style="177" customWidth="1"/>
    <col min="6173" max="6173" width="6.375" style="177" customWidth="1"/>
    <col min="6174" max="6174" width="7.875" style="177" customWidth="1"/>
    <col min="6175" max="6175" width="7.75" style="177" customWidth="1"/>
    <col min="6176" max="6179" width="6.5" style="177" customWidth="1"/>
    <col min="6180" max="6180" width="6.875" style="177" customWidth="1"/>
    <col min="6181" max="6181" width="9" style="177" customWidth="1"/>
    <col min="6182" max="6182" width="6.125" style="177" customWidth="1"/>
    <col min="6183" max="6183" width="7.5" style="177" customWidth="1"/>
    <col min="6184" max="6184" width="7.625" style="177" customWidth="1"/>
    <col min="6185" max="6185" width="7.75" style="177" customWidth="1"/>
    <col min="6186" max="6186" width="10.125" style="177" customWidth="1"/>
    <col min="6187" max="6187" width="12" style="177" customWidth="1"/>
    <col min="6188" max="6188" width="10.25" style="177" customWidth="1"/>
    <col min="6189" max="6189" width="8.75" style="177" customWidth="1"/>
    <col min="6190" max="6190" width="7.75" style="177" customWidth="1"/>
    <col min="6191" max="6191" width="9.125" style="177" customWidth="1"/>
    <col min="6192" max="6192" width="9.875" style="177" customWidth="1"/>
    <col min="6193" max="6193" width="7.75" style="177" customWidth="1"/>
    <col min="6194" max="6194" width="9.375" style="177" customWidth="1"/>
    <col min="6195" max="6195" width="9" style="177" customWidth="1"/>
    <col min="6196" max="6196" width="5.875" style="177" customWidth="1"/>
    <col min="6197" max="6197" width="7.125" style="177" customWidth="1"/>
    <col min="6198" max="6198" width="8.125" style="177" customWidth="1"/>
    <col min="6199" max="6199" width="10.25" style="177" customWidth="1"/>
    <col min="6200" max="6420" width="9" style="177" customWidth="1"/>
    <col min="6421" max="6421" width="36.875" style="177" customWidth="1"/>
    <col min="6422" max="6422" width="7.125" style="177" customWidth="1"/>
    <col min="6423" max="6423" width="6" style="177" customWidth="1"/>
    <col min="6424" max="6424" width="5.75" style="177" customWidth="1"/>
    <col min="6425" max="6425" width="10.5" style="177" customWidth="1"/>
    <col min="6426" max="6426" width="7.5" style="177" customWidth="1"/>
    <col min="6427" max="6427" width="6.375" style="177" customWidth="1"/>
    <col min="6428" max="6428" width="6.5" style="177" customWidth="1"/>
    <col min="6429" max="6429" width="6.375" style="177" customWidth="1"/>
    <col min="6430" max="6430" width="7.875" style="177" customWidth="1"/>
    <col min="6431" max="6431" width="7.75" style="177" customWidth="1"/>
    <col min="6432" max="6435" width="6.5" style="177" customWidth="1"/>
    <col min="6436" max="6436" width="6.875" style="177" customWidth="1"/>
    <col min="6437" max="6437" width="9" style="177" customWidth="1"/>
    <col min="6438" max="6438" width="6.125" style="177" customWidth="1"/>
    <col min="6439" max="6439" width="7.5" style="177" customWidth="1"/>
    <col min="6440" max="6440" width="7.625" style="177" customWidth="1"/>
    <col min="6441" max="6441" width="7.75" style="177" customWidth="1"/>
    <col min="6442" max="6442" width="10.125" style="177" customWidth="1"/>
    <col min="6443" max="6443" width="12" style="177" customWidth="1"/>
    <col min="6444" max="6444" width="10.25" style="177" customWidth="1"/>
    <col min="6445" max="6445" width="8.75" style="177" customWidth="1"/>
    <col min="6446" max="6446" width="7.75" style="177" customWidth="1"/>
    <col min="6447" max="6447" width="9.125" style="177" customWidth="1"/>
    <col min="6448" max="6448" width="9.875" style="177" customWidth="1"/>
    <col min="6449" max="6449" width="7.75" style="177" customWidth="1"/>
    <col min="6450" max="6450" width="9.375" style="177" customWidth="1"/>
    <col min="6451" max="6451" width="9" style="177" customWidth="1"/>
    <col min="6452" max="6452" width="5.875" style="177" customWidth="1"/>
    <col min="6453" max="6453" width="7.125" style="177" customWidth="1"/>
    <col min="6454" max="6454" width="8.125" style="177" customWidth="1"/>
    <col min="6455" max="6455" width="10.25" style="177" customWidth="1"/>
    <col min="6456" max="6676" width="9" style="177" customWidth="1"/>
    <col min="6677" max="6677" width="36.875" style="177" customWidth="1"/>
    <col min="6678" max="6678" width="7.125" style="177" customWidth="1"/>
    <col min="6679" max="6679" width="6" style="177" customWidth="1"/>
    <col min="6680" max="6680" width="5.75" style="177" customWidth="1"/>
    <col min="6681" max="6681" width="10.5" style="177" customWidth="1"/>
    <col min="6682" max="6682" width="7.5" style="177" customWidth="1"/>
    <col min="6683" max="6683" width="6.375" style="177" customWidth="1"/>
    <col min="6684" max="6684" width="6.5" style="177" customWidth="1"/>
    <col min="6685" max="6685" width="6.375" style="177" customWidth="1"/>
    <col min="6686" max="6686" width="7.875" style="177" customWidth="1"/>
    <col min="6687" max="6687" width="7.75" style="177" customWidth="1"/>
    <col min="6688" max="6691" width="6.5" style="177" customWidth="1"/>
    <col min="6692" max="6692" width="6.875" style="177" customWidth="1"/>
    <col min="6693" max="6693" width="9" style="177" customWidth="1"/>
    <col min="6694" max="6694" width="6.125" style="177" customWidth="1"/>
    <col min="6695" max="6695" width="7.5" style="177" customWidth="1"/>
    <col min="6696" max="6696" width="7.625" style="177" customWidth="1"/>
    <col min="6697" max="6697" width="7.75" style="177" customWidth="1"/>
    <col min="6698" max="6698" width="10.125" style="177" customWidth="1"/>
    <col min="6699" max="6699" width="12" style="177" customWidth="1"/>
    <col min="6700" max="6700" width="10.25" style="177" customWidth="1"/>
    <col min="6701" max="6701" width="8.75" style="177" customWidth="1"/>
    <col min="6702" max="6702" width="7.75" style="177" customWidth="1"/>
    <col min="6703" max="6703" width="9.125" style="177" customWidth="1"/>
    <col min="6704" max="6704" width="9.875" style="177" customWidth="1"/>
    <col min="6705" max="6705" width="7.75" style="177" customWidth="1"/>
    <col min="6706" max="6706" width="9.375" style="177" customWidth="1"/>
    <col min="6707" max="6707" width="9" style="177" customWidth="1"/>
    <col min="6708" max="6708" width="5.875" style="177" customWidth="1"/>
    <col min="6709" max="6709" width="7.125" style="177" customWidth="1"/>
    <col min="6710" max="6710" width="8.125" style="177" customWidth="1"/>
    <col min="6711" max="6711" width="10.25" style="177" customWidth="1"/>
    <col min="6712" max="6932" width="9" style="177" customWidth="1"/>
    <col min="6933" max="6933" width="36.875" style="177" customWidth="1"/>
    <col min="6934" max="6934" width="7.125" style="177" customWidth="1"/>
    <col min="6935" max="6935" width="6" style="177" customWidth="1"/>
    <col min="6936" max="6936" width="5.75" style="177" customWidth="1"/>
    <col min="6937" max="6937" width="10.5" style="177" customWidth="1"/>
    <col min="6938" max="6938" width="7.5" style="177" customWidth="1"/>
    <col min="6939" max="6939" width="6.375" style="177" customWidth="1"/>
    <col min="6940" max="6940" width="6.5" style="177" customWidth="1"/>
    <col min="6941" max="6941" width="6.375" style="177" customWidth="1"/>
    <col min="6942" max="6942" width="7.875" style="177" customWidth="1"/>
    <col min="6943" max="6943" width="7.75" style="177" customWidth="1"/>
    <col min="6944" max="6947" width="6.5" style="177" customWidth="1"/>
    <col min="6948" max="6948" width="6.875" style="177" customWidth="1"/>
    <col min="6949" max="6949" width="9" style="177" customWidth="1"/>
    <col min="6950" max="6950" width="6.125" style="177" customWidth="1"/>
    <col min="6951" max="6951" width="7.5" style="177" customWidth="1"/>
    <col min="6952" max="6952" width="7.625" style="177" customWidth="1"/>
    <col min="6953" max="6953" width="7.75" style="177" customWidth="1"/>
    <col min="6954" max="6954" width="10.125" style="177" customWidth="1"/>
    <col min="6955" max="6955" width="12" style="177" customWidth="1"/>
    <col min="6956" max="6956" width="10.25" style="177" customWidth="1"/>
    <col min="6957" max="6957" width="8.75" style="177" customWidth="1"/>
    <col min="6958" max="6958" width="7.75" style="177" customWidth="1"/>
    <col min="6959" max="6959" width="9.125" style="177" customWidth="1"/>
    <col min="6960" max="6960" width="9.875" style="177" customWidth="1"/>
    <col min="6961" max="6961" width="7.75" style="177" customWidth="1"/>
    <col min="6962" max="6962" width="9.375" style="177" customWidth="1"/>
    <col min="6963" max="6963" width="9" style="177" customWidth="1"/>
    <col min="6964" max="6964" width="5.875" style="177" customWidth="1"/>
    <col min="6965" max="6965" width="7.125" style="177" customWidth="1"/>
    <col min="6966" max="6966" width="8.125" style="177" customWidth="1"/>
    <col min="6967" max="6967" width="10.25" style="177" customWidth="1"/>
    <col min="6968" max="7188" width="9" style="177" customWidth="1"/>
    <col min="7189" max="7189" width="36.875" style="177" customWidth="1"/>
    <col min="7190" max="7190" width="7.125" style="177" customWidth="1"/>
    <col min="7191" max="7191" width="6" style="177" customWidth="1"/>
    <col min="7192" max="7192" width="5.75" style="177" customWidth="1"/>
    <col min="7193" max="7193" width="10.5" style="177" customWidth="1"/>
    <col min="7194" max="7194" width="7.5" style="177" customWidth="1"/>
    <col min="7195" max="7195" width="6.375" style="177" customWidth="1"/>
    <col min="7196" max="7196" width="6.5" style="177" customWidth="1"/>
    <col min="7197" max="7197" width="6.375" style="177" customWidth="1"/>
    <col min="7198" max="7198" width="7.875" style="177" customWidth="1"/>
    <col min="7199" max="7199" width="7.75" style="177" customWidth="1"/>
    <col min="7200" max="7203" width="6.5" style="177" customWidth="1"/>
    <col min="7204" max="7204" width="6.875" style="177" customWidth="1"/>
    <col min="7205" max="7205" width="9" style="177" customWidth="1"/>
    <col min="7206" max="7206" width="6.125" style="177" customWidth="1"/>
    <col min="7207" max="7207" width="7.5" style="177" customWidth="1"/>
    <col min="7208" max="7208" width="7.625" style="177" customWidth="1"/>
    <col min="7209" max="7209" width="7.75" style="177" customWidth="1"/>
    <col min="7210" max="7210" width="10.125" style="177" customWidth="1"/>
    <col min="7211" max="7211" width="12" style="177" customWidth="1"/>
    <col min="7212" max="7212" width="10.25" style="177" customWidth="1"/>
    <col min="7213" max="7213" width="8.75" style="177" customWidth="1"/>
    <col min="7214" max="7214" width="7.75" style="177" customWidth="1"/>
    <col min="7215" max="7215" width="9.125" style="177" customWidth="1"/>
    <col min="7216" max="7216" width="9.875" style="177" customWidth="1"/>
    <col min="7217" max="7217" width="7.75" style="177" customWidth="1"/>
    <col min="7218" max="7218" width="9.375" style="177" customWidth="1"/>
    <col min="7219" max="7219" width="9" style="177" customWidth="1"/>
    <col min="7220" max="7220" width="5.875" style="177" customWidth="1"/>
    <col min="7221" max="7221" width="7.125" style="177" customWidth="1"/>
    <col min="7222" max="7222" width="8.125" style="177" customWidth="1"/>
    <col min="7223" max="7223" width="10.25" style="177" customWidth="1"/>
    <col min="7224" max="7444" width="9" style="177" customWidth="1"/>
    <col min="7445" max="7445" width="36.875" style="177" customWidth="1"/>
    <col min="7446" max="7446" width="7.125" style="177" customWidth="1"/>
    <col min="7447" max="7447" width="6" style="177" customWidth="1"/>
    <col min="7448" max="7448" width="5.75" style="177" customWidth="1"/>
    <col min="7449" max="7449" width="10.5" style="177" customWidth="1"/>
    <col min="7450" max="7450" width="7.5" style="177" customWidth="1"/>
    <col min="7451" max="7451" width="6.375" style="177" customWidth="1"/>
    <col min="7452" max="7452" width="6.5" style="177" customWidth="1"/>
    <col min="7453" max="7453" width="6.375" style="177" customWidth="1"/>
    <col min="7454" max="7454" width="7.875" style="177" customWidth="1"/>
    <col min="7455" max="7455" width="7.75" style="177" customWidth="1"/>
    <col min="7456" max="7459" width="6.5" style="177" customWidth="1"/>
    <col min="7460" max="7460" width="6.875" style="177" customWidth="1"/>
    <col min="7461" max="7461" width="9" style="177" customWidth="1"/>
    <col min="7462" max="7462" width="6.125" style="177" customWidth="1"/>
    <col min="7463" max="7463" width="7.5" style="177" customWidth="1"/>
    <col min="7464" max="7464" width="7.625" style="177" customWidth="1"/>
    <col min="7465" max="7465" width="7.75" style="177" customWidth="1"/>
    <col min="7466" max="7466" width="10.125" style="177" customWidth="1"/>
    <col min="7467" max="7467" width="12" style="177" customWidth="1"/>
    <col min="7468" max="7468" width="10.25" style="177" customWidth="1"/>
    <col min="7469" max="7469" width="8.75" style="177" customWidth="1"/>
    <col min="7470" max="7470" width="7.75" style="177" customWidth="1"/>
    <col min="7471" max="7471" width="9.125" style="177" customWidth="1"/>
    <col min="7472" max="7472" width="9.875" style="177" customWidth="1"/>
    <col min="7473" max="7473" width="7.75" style="177" customWidth="1"/>
    <col min="7474" max="7474" width="9.375" style="177" customWidth="1"/>
    <col min="7475" max="7475" width="9" style="177" customWidth="1"/>
    <col min="7476" max="7476" width="5.875" style="177" customWidth="1"/>
    <col min="7477" max="7477" width="7.125" style="177" customWidth="1"/>
    <col min="7478" max="7478" width="8.125" style="177" customWidth="1"/>
    <col min="7479" max="7479" width="10.25" style="177" customWidth="1"/>
    <col min="7480" max="7700" width="9" style="177" customWidth="1"/>
    <col min="7701" max="7701" width="36.875" style="177" customWidth="1"/>
    <col min="7702" max="7702" width="7.125" style="177" customWidth="1"/>
    <col min="7703" max="7703" width="6" style="177" customWidth="1"/>
    <col min="7704" max="7704" width="5.75" style="177" customWidth="1"/>
    <col min="7705" max="7705" width="10.5" style="177" customWidth="1"/>
    <col min="7706" max="7706" width="7.5" style="177" customWidth="1"/>
    <col min="7707" max="7707" width="6.375" style="177" customWidth="1"/>
    <col min="7708" max="7708" width="6.5" style="177" customWidth="1"/>
    <col min="7709" max="7709" width="6.375" style="177" customWidth="1"/>
    <col min="7710" max="7710" width="7.875" style="177" customWidth="1"/>
    <col min="7711" max="7711" width="7.75" style="177" customWidth="1"/>
    <col min="7712" max="7715" width="6.5" style="177" customWidth="1"/>
    <col min="7716" max="7716" width="6.875" style="177" customWidth="1"/>
    <col min="7717" max="7717" width="9" style="177" customWidth="1"/>
    <col min="7718" max="7718" width="6.125" style="177" customWidth="1"/>
    <col min="7719" max="7719" width="7.5" style="177" customWidth="1"/>
    <col min="7720" max="7720" width="7.625" style="177" customWidth="1"/>
    <col min="7721" max="7721" width="7.75" style="177" customWidth="1"/>
    <col min="7722" max="7722" width="10.125" style="177" customWidth="1"/>
    <col min="7723" max="7723" width="12" style="177" customWidth="1"/>
    <col min="7724" max="7724" width="10.25" style="177" customWidth="1"/>
    <col min="7725" max="7725" width="8.75" style="177" customWidth="1"/>
    <col min="7726" max="7726" width="7.75" style="177" customWidth="1"/>
    <col min="7727" max="7727" width="9.125" style="177" customWidth="1"/>
    <col min="7728" max="7728" width="9.875" style="177" customWidth="1"/>
    <col min="7729" max="7729" width="7.75" style="177" customWidth="1"/>
    <col min="7730" max="7730" width="9.375" style="177" customWidth="1"/>
    <col min="7731" max="7731" width="9" style="177" customWidth="1"/>
    <col min="7732" max="7732" width="5.875" style="177" customWidth="1"/>
    <col min="7733" max="7733" width="7.125" style="177" customWidth="1"/>
    <col min="7734" max="7734" width="8.125" style="177" customWidth="1"/>
    <col min="7735" max="7735" width="10.25" style="177" customWidth="1"/>
    <col min="7736" max="7956" width="9" style="177" customWidth="1"/>
    <col min="7957" max="7957" width="36.875" style="177" customWidth="1"/>
    <col min="7958" max="7958" width="7.125" style="177" customWidth="1"/>
    <col min="7959" max="7959" width="6" style="177" customWidth="1"/>
    <col min="7960" max="7960" width="5.75" style="177" customWidth="1"/>
    <col min="7961" max="7961" width="10.5" style="177" customWidth="1"/>
    <col min="7962" max="7962" width="7.5" style="177" customWidth="1"/>
    <col min="7963" max="7963" width="6.375" style="177" customWidth="1"/>
    <col min="7964" max="7964" width="6.5" style="177" customWidth="1"/>
    <col min="7965" max="7965" width="6.375" style="177" customWidth="1"/>
    <col min="7966" max="7966" width="7.875" style="177" customWidth="1"/>
    <col min="7967" max="7967" width="7.75" style="177" customWidth="1"/>
    <col min="7968" max="7971" width="6.5" style="177" customWidth="1"/>
    <col min="7972" max="7972" width="6.875" style="177" customWidth="1"/>
    <col min="7973" max="7973" width="9" style="177" customWidth="1"/>
    <col min="7974" max="7974" width="6.125" style="177" customWidth="1"/>
    <col min="7975" max="7975" width="7.5" style="177" customWidth="1"/>
    <col min="7976" max="7976" width="7.625" style="177" customWidth="1"/>
    <col min="7977" max="7977" width="7.75" style="177" customWidth="1"/>
    <col min="7978" max="7978" width="10.125" style="177" customWidth="1"/>
    <col min="7979" max="7979" width="12" style="177" customWidth="1"/>
    <col min="7980" max="7980" width="10.25" style="177" customWidth="1"/>
    <col min="7981" max="7981" width="8.75" style="177" customWidth="1"/>
    <col min="7982" max="7982" width="7.75" style="177" customWidth="1"/>
    <col min="7983" max="7983" width="9.125" style="177" customWidth="1"/>
    <col min="7984" max="7984" width="9.875" style="177" customWidth="1"/>
    <col min="7985" max="7985" width="7.75" style="177" customWidth="1"/>
    <col min="7986" max="7986" width="9.375" style="177" customWidth="1"/>
    <col min="7987" max="7987" width="9" style="177" customWidth="1"/>
    <col min="7988" max="7988" width="5.875" style="177" customWidth="1"/>
    <col min="7989" max="7989" width="7.125" style="177" customWidth="1"/>
    <col min="7990" max="7990" width="8.125" style="177" customWidth="1"/>
    <col min="7991" max="7991" width="10.25" style="177" customWidth="1"/>
    <col min="7992" max="8212" width="9" style="177" customWidth="1"/>
    <col min="8213" max="8213" width="36.875" style="177" customWidth="1"/>
    <col min="8214" max="8214" width="7.125" style="177" customWidth="1"/>
    <col min="8215" max="8215" width="6" style="177" customWidth="1"/>
    <col min="8216" max="8216" width="5.75" style="177" customWidth="1"/>
    <col min="8217" max="8217" width="10.5" style="177" customWidth="1"/>
    <col min="8218" max="8218" width="7.5" style="177" customWidth="1"/>
    <col min="8219" max="8219" width="6.375" style="177" customWidth="1"/>
    <col min="8220" max="8220" width="6.5" style="177" customWidth="1"/>
    <col min="8221" max="8221" width="6.375" style="177" customWidth="1"/>
    <col min="8222" max="8222" width="7.875" style="177" customWidth="1"/>
    <col min="8223" max="8223" width="7.75" style="177" customWidth="1"/>
    <col min="8224" max="8227" width="6.5" style="177" customWidth="1"/>
    <col min="8228" max="8228" width="6.875" style="177" customWidth="1"/>
    <col min="8229" max="8229" width="9" style="177" customWidth="1"/>
    <col min="8230" max="8230" width="6.125" style="177" customWidth="1"/>
    <col min="8231" max="8231" width="7.5" style="177" customWidth="1"/>
    <col min="8232" max="8232" width="7.625" style="177" customWidth="1"/>
    <col min="8233" max="8233" width="7.75" style="177" customWidth="1"/>
    <col min="8234" max="8234" width="10.125" style="177" customWidth="1"/>
    <col min="8235" max="8235" width="12" style="177" customWidth="1"/>
    <col min="8236" max="8236" width="10.25" style="177" customWidth="1"/>
    <col min="8237" max="8237" width="8.75" style="177" customWidth="1"/>
    <col min="8238" max="8238" width="7.75" style="177" customWidth="1"/>
    <col min="8239" max="8239" width="9.125" style="177" customWidth="1"/>
    <col min="8240" max="8240" width="9.875" style="177" customWidth="1"/>
    <col min="8241" max="8241" width="7.75" style="177" customWidth="1"/>
    <col min="8242" max="8242" width="9.375" style="177" customWidth="1"/>
    <col min="8243" max="8243" width="9" style="177" customWidth="1"/>
    <col min="8244" max="8244" width="5.875" style="177" customWidth="1"/>
    <col min="8245" max="8245" width="7.125" style="177" customWidth="1"/>
    <col min="8246" max="8246" width="8.125" style="177" customWidth="1"/>
    <col min="8247" max="8247" width="10.25" style="177" customWidth="1"/>
    <col min="8248" max="8468" width="9" style="177" customWidth="1"/>
    <col min="8469" max="8469" width="36.875" style="177" customWidth="1"/>
    <col min="8470" max="8470" width="7.125" style="177" customWidth="1"/>
    <col min="8471" max="8471" width="6" style="177" customWidth="1"/>
    <col min="8472" max="8472" width="5.75" style="177" customWidth="1"/>
    <col min="8473" max="8473" width="10.5" style="177" customWidth="1"/>
    <col min="8474" max="8474" width="7.5" style="177" customWidth="1"/>
    <col min="8475" max="8475" width="6.375" style="177" customWidth="1"/>
    <col min="8476" max="8476" width="6.5" style="177" customWidth="1"/>
    <col min="8477" max="8477" width="6.375" style="177" customWidth="1"/>
    <col min="8478" max="8478" width="7.875" style="177" customWidth="1"/>
    <col min="8479" max="8479" width="7.75" style="177" customWidth="1"/>
    <col min="8480" max="8483" width="6.5" style="177" customWidth="1"/>
    <col min="8484" max="8484" width="6.875" style="177" customWidth="1"/>
    <col min="8485" max="8485" width="9" style="177" customWidth="1"/>
    <col min="8486" max="8486" width="6.125" style="177" customWidth="1"/>
    <col min="8487" max="8487" width="7.5" style="177" customWidth="1"/>
    <col min="8488" max="8488" width="7.625" style="177" customWidth="1"/>
    <col min="8489" max="8489" width="7.75" style="177" customWidth="1"/>
    <col min="8490" max="8490" width="10.125" style="177" customWidth="1"/>
    <col min="8491" max="8491" width="12" style="177" customWidth="1"/>
    <col min="8492" max="8492" width="10.25" style="177" customWidth="1"/>
    <col min="8493" max="8493" width="8.75" style="177" customWidth="1"/>
    <col min="8494" max="8494" width="7.75" style="177" customWidth="1"/>
    <col min="8495" max="8495" width="9.125" style="177" customWidth="1"/>
    <col min="8496" max="8496" width="9.875" style="177" customWidth="1"/>
    <col min="8497" max="8497" width="7.75" style="177" customWidth="1"/>
    <col min="8498" max="8498" width="9.375" style="177" customWidth="1"/>
    <col min="8499" max="8499" width="9" style="177" customWidth="1"/>
    <col min="8500" max="8500" width="5.875" style="177" customWidth="1"/>
    <col min="8501" max="8501" width="7.125" style="177" customWidth="1"/>
    <col min="8502" max="8502" width="8.125" style="177" customWidth="1"/>
    <col min="8503" max="8503" width="10.25" style="177" customWidth="1"/>
    <col min="8504" max="8724" width="9" style="177" customWidth="1"/>
    <col min="8725" max="8725" width="36.875" style="177" customWidth="1"/>
    <col min="8726" max="8726" width="7.125" style="177" customWidth="1"/>
    <col min="8727" max="8727" width="6" style="177" customWidth="1"/>
    <col min="8728" max="8728" width="5.75" style="177" customWidth="1"/>
    <col min="8729" max="8729" width="10.5" style="177" customWidth="1"/>
    <col min="8730" max="8730" width="7.5" style="177" customWidth="1"/>
    <col min="8731" max="8731" width="6.375" style="177" customWidth="1"/>
    <col min="8732" max="8732" width="6.5" style="177" customWidth="1"/>
    <col min="8733" max="8733" width="6.375" style="177" customWidth="1"/>
    <col min="8734" max="8734" width="7.875" style="177" customWidth="1"/>
    <col min="8735" max="8735" width="7.75" style="177" customWidth="1"/>
    <col min="8736" max="8739" width="6.5" style="177" customWidth="1"/>
    <col min="8740" max="8740" width="6.875" style="177" customWidth="1"/>
    <col min="8741" max="8741" width="9" style="177" customWidth="1"/>
    <col min="8742" max="8742" width="6.125" style="177" customWidth="1"/>
    <col min="8743" max="8743" width="7.5" style="177" customWidth="1"/>
    <col min="8744" max="8744" width="7.625" style="177" customWidth="1"/>
    <col min="8745" max="8745" width="7.75" style="177" customWidth="1"/>
    <col min="8746" max="8746" width="10.125" style="177" customWidth="1"/>
    <col min="8747" max="8747" width="12" style="177" customWidth="1"/>
    <col min="8748" max="8748" width="10.25" style="177" customWidth="1"/>
    <col min="8749" max="8749" width="8.75" style="177" customWidth="1"/>
    <col min="8750" max="8750" width="7.75" style="177" customWidth="1"/>
    <col min="8751" max="8751" width="9.125" style="177" customWidth="1"/>
    <col min="8752" max="8752" width="9.875" style="177" customWidth="1"/>
    <col min="8753" max="8753" width="7.75" style="177" customWidth="1"/>
    <col min="8754" max="8754" width="9.375" style="177" customWidth="1"/>
    <col min="8755" max="8755" width="9" style="177" customWidth="1"/>
    <col min="8756" max="8756" width="5.875" style="177" customWidth="1"/>
    <col min="8757" max="8757" width="7.125" style="177" customWidth="1"/>
    <col min="8758" max="8758" width="8.125" style="177" customWidth="1"/>
    <col min="8759" max="8759" width="10.25" style="177" customWidth="1"/>
    <col min="8760" max="8980" width="9" style="177" customWidth="1"/>
    <col min="8981" max="8981" width="36.875" style="177" customWidth="1"/>
    <col min="8982" max="8982" width="7.125" style="177" customWidth="1"/>
    <col min="8983" max="8983" width="6" style="177" customWidth="1"/>
    <col min="8984" max="8984" width="5.75" style="177" customWidth="1"/>
    <col min="8985" max="8985" width="10.5" style="177" customWidth="1"/>
    <col min="8986" max="8986" width="7.5" style="177" customWidth="1"/>
    <col min="8987" max="8987" width="6.375" style="177" customWidth="1"/>
    <col min="8988" max="8988" width="6.5" style="177" customWidth="1"/>
    <col min="8989" max="8989" width="6.375" style="177" customWidth="1"/>
    <col min="8990" max="8990" width="7.875" style="177" customWidth="1"/>
    <col min="8991" max="8991" width="7.75" style="177" customWidth="1"/>
    <col min="8992" max="8995" width="6.5" style="177" customWidth="1"/>
    <col min="8996" max="8996" width="6.875" style="177" customWidth="1"/>
    <col min="8997" max="8997" width="9" style="177" customWidth="1"/>
    <col min="8998" max="8998" width="6.125" style="177" customWidth="1"/>
    <col min="8999" max="8999" width="7.5" style="177" customWidth="1"/>
    <col min="9000" max="9000" width="7.625" style="177" customWidth="1"/>
    <col min="9001" max="9001" width="7.75" style="177" customWidth="1"/>
    <col min="9002" max="9002" width="10.125" style="177" customWidth="1"/>
    <col min="9003" max="9003" width="12" style="177" customWidth="1"/>
    <col min="9004" max="9004" width="10.25" style="177" customWidth="1"/>
    <col min="9005" max="9005" width="8.75" style="177" customWidth="1"/>
    <col min="9006" max="9006" width="7.75" style="177" customWidth="1"/>
    <col min="9007" max="9007" width="9.125" style="177" customWidth="1"/>
    <col min="9008" max="9008" width="9.875" style="177" customWidth="1"/>
    <col min="9009" max="9009" width="7.75" style="177" customWidth="1"/>
    <col min="9010" max="9010" width="9.375" style="177" customWidth="1"/>
    <col min="9011" max="9011" width="9" style="177" customWidth="1"/>
    <col min="9012" max="9012" width="5.875" style="177" customWidth="1"/>
    <col min="9013" max="9013" width="7.125" style="177" customWidth="1"/>
    <col min="9014" max="9014" width="8.125" style="177" customWidth="1"/>
    <col min="9015" max="9015" width="10.25" style="177" customWidth="1"/>
    <col min="9016" max="9236" width="9" style="177" customWidth="1"/>
    <col min="9237" max="9237" width="36.875" style="177" customWidth="1"/>
    <col min="9238" max="9238" width="7.125" style="177" customWidth="1"/>
    <col min="9239" max="9239" width="6" style="177" customWidth="1"/>
    <col min="9240" max="9240" width="5.75" style="177" customWidth="1"/>
    <col min="9241" max="9241" width="10.5" style="177" customWidth="1"/>
    <col min="9242" max="9242" width="7.5" style="177" customWidth="1"/>
    <col min="9243" max="9243" width="6.375" style="177" customWidth="1"/>
    <col min="9244" max="9244" width="6.5" style="177" customWidth="1"/>
    <col min="9245" max="9245" width="6.375" style="177" customWidth="1"/>
    <col min="9246" max="9246" width="7.875" style="177" customWidth="1"/>
    <col min="9247" max="9247" width="7.75" style="177" customWidth="1"/>
    <col min="9248" max="9251" width="6.5" style="177" customWidth="1"/>
    <col min="9252" max="9252" width="6.875" style="177" customWidth="1"/>
    <col min="9253" max="9253" width="9" style="177" customWidth="1"/>
    <col min="9254" max="9254" width="6.125" style="177" customWidth="1"/>
    <col min="9255" max="9255" width="7.5" style="177" customWidth="1"/>
    <col min="9256" max="9256" width="7.625" style="177" customWidth="1"/>
    <col min="9257" max="9257" width="7.75" style="177" customWidth="1"/>
    <col min="9258" max="9258" width="10.125" style="177" customWidth="1"/>
    <col min="9259" max="9259" width="12" style="177" customWidth="1"/>
    <col min="9260" max="9260" width="10.25" style="177" customWidth="1"/>
    <col min="9261" max="9261" width="8.75" style="177" customWidth="1"/>
    <col min="9262" max="9262" width="7.75" style="177" customWidth="1"/>
    <col min="9263" max="9263" width="9.125" style="177" customWidth="1"/>
    <col min="9264" max="9264" width="9.875" style="177" customWidth="1"/>
    <col min="9265" max="9265" width="7.75" style="177" customWidth="1"/>
    <col min="9266" max="9266" width="9.375" style="177" customWidth="1"/>
    <col min="9267" max="9267" width="9" style="177" customWidth="1"/>
    <col min="9268" max="9268" width="5.875" style="177" customWidth="1"/>
    <col min="9269" max="9269" width="7.125" style="177" customWidth="1"/>
    <col min="9270" max="9270" width="8.125" style="177" customWidth="1"/>
    <col min="9271" max="9271" width="10.25" style="177" customWidth="1"/>
    <col min="9272" max="9492" width="9" style="177" customWidth="1"/>
    <col min="9493" max="9493" width="36.875" style="177" customWidth="1"/>
    <col min="9494" max="9494" width="7.125" style="177" customWidth="1"/>
    <col min="9495" max="9495" width="6" style="177" customWidth="1"/>
    <col min="9496" max="9496" width="5.75" style="177" customWidth="1"/>
    <col min="9497" max="9497" width="10.5" style="177" customWidth="1"/>
    <col min="9498" max="9498" width="7.5" style="177" customWidth="1"/>
    <col min="9499" max="9499" width="6.375" style="177" customWidth="1"/>
    <col min="9500" max="9500" width="6.5" style="177" customWidth="1"/>
    <col min="9501" max="9501" width="6.375" style="177" customWidth="1"/>
    <col min="9502" max="9502" width="7.875" style="177" customWidth="1"/>
    <col min="9503" max="9503" width="7.75" style="177" customWidth="1"/>
    <col min="9504" max="9507" width="6.5" style="177" customWidth="1"/>
    <col min="9508" max="9508" width="6.875" style="177" customWidth="1"/>
    <col min="9509" max="9509" width="9" style="177" customWidth="1"/>
    <col min="9510" max="9510" width="6.125" style="177" customWidth="1"/>
    <col min="9511" max="9511" width="7.5" style="177" customWidth="1"/>
    <col min="9512" max="9512" width="7.625" style="177" customWidth="1"/>
    <col min="9513" max="9513" width="7.75" style="177" customWidth="1"/>
    <col min="9514" max="9514" width="10.125" style="177" customWidth="1"/>
    <col min="9515" max="9515" width="12" style="177" customWidth="1"/>
    <col min="9516" max="9516" width="10.25" style="177" customWidth="1"/>
    <col min="9517" max="9517" width="8.75" style="177" customWidth="1"/>
    <col min="9518" max="9518" width="7.75" style="177" customWidth="1"/>
    <col min="9519" max="9519" width="9.125" style="177" customWidth="1"/>
    <col min="9520" max="9520" width="9.875" style="177" customWidth="1"/>
    <col min="9521" max="9521" width="7.75" style="177" customWidth="1"/>
    <col min="9522" max="9522" width="9.375" style="177" customWidth="1"/>
    <col min="9523" max="9523" width="9" style="177" customWidth="1"/>
    <col min="9524" max="9524" width="5.875" style="177" customWidth="1"/>
    <col min="9525" max="9525" width="7.125" style="177" customWidth="1"/>
    <col min="9526" max="9526" width="8.125" style="177" customWidth="1"/>
    <col min="9527" max="9527" width="10.25" style="177" customWidth="1"/>
    <col min="9528" max="9748" width="9" style="177" customWidth="1"/>
    <col min="9749" max="9749" width="36.875" style="177" customWidth="1"/>
    <col min="9750" max="9750" width="7.125" style="177" customWidth="1"/>
    <col min="9751" max="9751" width="6" style="177" customWidth="1"/>
    <col min="9752" max="9752" width="5.75" style="177" customWidth="1"/>
    <col min="9753" max="9753" width="10.5" style="177" customWidth="1"/>
    <col min="9754" max="9754" width="7.5" style="177" customWidth="1"/>
    <col min="9755" max="9755" width="6.375" style="177" customWidth="1"/>
    <col min="9756" max="9756" width="6.5" style="177" customWidth="1"/>
    <col min="9757" max="9757" width="6.375" style="177" customWidth="1"/>
    <col min="9758" max="9758" width="7.875" style="177" customWidth="1"/>
    <col min="9759" max="9759" width="7.75" style="177" customWidth="1"/>
    <col min="9760" max="9763" width="6.5" style="177" customWidth="1"/>
    <col min="9764" max="9764" width="6.875" style="177" customWidth="1"/>
    <col min="9765" max="9765" width="9" style="177" customWidth="1"/>
    <col min="9766" max="9766" width="6.125" style="177" customWidth="1"/>
    <col min="9767" max="9767" width="7.5" style="177" customWidth="1"/>
    <col min="9768" max="9768" width="7.625" style="177" customWidth="1"/>
    <col min="9769" max="9769" width="7.75" style="177" customWidth="1"/>
    <col min="9770" max="9770" width="10.125" style="177" customWidth="1"/>
    <col min="9771" max="9771" width="12" style="177" customWidth="1"/>
    <col min="9772" max="9772" width="10.25" style="177" customWidth="1"/>
    <col min="9773" max="9773" width="8.75" style="177" customWidth="1"/>
    <col min="9774" max="9774" width="7.75" style="177" customWidth="1"/>
    <col min="9775" max="9775" width="9.125" style="177" customWidth="1"/>
    <col min="9776" max="9776" width="9.875" style="177" customWidth="1"/>
    <col min="9777" max="9777" width="7.75" style="177" customWidth="1"/>
    <col min="9778" max="9778" width="9.375" style="177" customWidth="1"/>
    <col min="9779" max="9779" width="9" style="177" customWidth="1"/>
    <col min="9780" max="9780" width="5.875" style="177" customWidth="1"/>
    <col min="9781" max="9781" width="7.125" style="177" customWidth="1"/>
    <col min="9782" max="9782" width="8.125" style="177" customWidth="1"/>
    <col min="9783" max="9783" width="10.25" style="177" customWidth="1"/>
    <col min="9784" max="10004" width="9" style="177" customWidth="1"/>
    <col min="10005" max="10005" width="36.875" style="177" customWidth="1"/>
    <col min="10006" max="10006" width="7.125" style="177" customWidth="1"/>
    <col min="10007" max="10007" width="6" style="177" customWidth="1"/>
    <col min="10008" max="10008" width="5.75" style="177" customWidth="1"/>
    <col min="10009" max="10009" width="10.5" style="177" customWidth="1"/>
    <col min="10010" max="10010" width="7.5" style="177" customWidth="1"/>
    <col min="10011" max="10011" width="6.375" style="177" customWidth="1"/>
    <col min="10012" max="10012" width="6.5" style="177" customWidth="1"/>
    <col min="10013" max="10013" width="6.375" style="177" customWidth="1"/>
    <col min="10014" max="10014" width="7.875" style="177" customWidth="1"/>
    <col min="10015" max="10015" width="7.75" style="177" customWidth="1"/>
    <col min="10016" max="10019" width="6.5" style="177" customWidth="1"/>
    <col min="10020" max="10020" width="6.875" style="177" customWidth="1"/>
    <col min="10021" max="10021" width="9" style="177" customWidth="1"/>
    <col min="10022" max="10022" width="6.125" style="177" customWidth="1"/>
    <col min="10023" max="10023" width="7.5" style="177" customWidth="1"/>
    <col min="10024" max="10024" width="7.625" style="177" customWidth="1"/>
    <col min="10025" max="10025" width="7.75" style="177" customWidth="1"/>
    <col min="10026" max="10026" width="10.125" style="177" customWidth="1"/>
    <col min="10027" max="10027" width="12" style="177" customWidth="1"/>
    <col min="10028" max="10028" width="10.25" style="177" customWidth="1"/>
    <col min="10029" max="10029" width="8.75" style="177" customWidth="1"/>
    <col min="10030" max="10030" width="7.75" style="177" customWidth="1"/>
    <col min="10031" max="10031" width="9.125" style="177" customWidth="1"/>
    <col min="10032" max="10032" width="9.875" style="177" customWidth="1"/>
    <col min="10033" max="10033" width="7.75" style="177" customWidth="1"/>
    <col min="10034" max="10034" width="9.375" style="177" customWidth="1"/>
    <col min="10035" max="10035" width="9" style="177" customWidth="1"/>
    <col min="10036" max="10036" width="5.875" style="177" customWidth="1"/>
    <col min="10037" max="10037" width="7.125" style="177" customWidth="1"/>
    <col min="10038" max="10038" width="8.125" style="177" customWidth="1"/>
    <col min="10039" max="10039" width="10.25" style="177" customWidth="1"/>
    <col min="10040" max="10260" width="9" style="177" customWidth="1"/>
    <col min="10261" max="10261" width="36.875" style="177" customWidth="1"/>
    <col min="10262" max="10262" width="7.125" style="177" customWidth="1"/>
    <col min="10263" max="10263" width="6" style="177" customWidth="1"/>
    <col min="10264" max="10264" width="5.75" style="177" customWidth="1"/>
    <col min="10265" max="10265" width="10.5" style="177" customWidth="1"/>
    <col min="10266" max="10266" width="7.5" style="177" customWidth="1"/>
    <col min="10267" max="10267" width="6.375" style="177" customWidth="1"/>
    <col min="10268" max="10268" width="6.5" style="177" customWidth="1"/>
    <col min="10269" max="10269" width="6.375" style="177" customWidth="1"/>
    <col min="10270" max="10270" width="7.875" style="177" customWidth="1"/>
    <col min="10271" max="10271" width="7.75" style="177" customWidth="1"/>
    <col min="10272" max="10275" width="6.5" style="177" customWidth="1"/>
    <col min="10276" max="10276" width="6.875" style="177" customWidth="1"/>
    <col min="10277" max="10277" width="9" style="177" customWidth="1"/>
    <col min="10278" max="10278" width="6.125" style="177" customWidth="1"/>
    <col min="10279" max="10279" width="7.5" style="177" customWidth="1"/>
    <col min="10280" max="10280" width="7.625" style="177" customWidth="1"/>
    <col min="10281" max="10281" width="7.75" style="177" customWidth="1"/>
    <col min="10282" max="10282" width="10.125" style="177" customWidth="1"/>
    <col min="10283" max="10283" width="12" style="177" customWidth="1"/>
    <col min="10284" max="10284" width="10.25" style="177" customWidth="1"/>
    <col min="10285" max="10285" width="8.75" style="177" customWidth="1"/>
    <col min="10286" max="10286" width="7.75" style="177" customWidth="1"/>
    <col min="10287" max="10287" width="9.125" style="177" customWidth="1"/>
    <col min="10288" max="10288" width="9.875" style="177" customWidth="1"/>
    <col min="10289" max="10289" width="7.75" style="177" customWidth="1"/>
    <col min="10290" max="10290" width="9.375" style="177" customWidth="1"/>
    <col min="10291" max="10291" width="9" style="177" customWidth="1"/>
    <col min="10292" max="10292" width="5.875" style="177" customWidth="1"/>
    <col min="10293" max="10293" width="7.125" style="177" customWidth="1"/>
    <col min="10294" max="10294" width="8.125" style="177" customWidth="1"/>
    <col min="10295" max="10295" width="10.25" style="177" customWidth="1"/>
    <col min="10296" max="10516" width="9" style="177" customWidth="1"/>
    <col min="10517" max="10517" width="36.875" style="177" customWidth="1"/>
    <col min="10518" max="10518" width="7.125" style="177" customWidth="1"/>
    <col min="10519" max="10519" width="6" style="177" customWidth="1"/>
    <col min="10520" max="10520" width="5.75" style="177" customWidth="1"/>
    <col min="10521" max="10521" width="10.5" style="177" customWidth="1"/>
    <col min="10522" max="10522" width="7.5" style="177" customWidth="1"/>
    <col min="10523" max="10523" width="6.375" style="177" customWidth="1"/>
    <col min="10524" max="10524" width="6.5" style="177" customWidth="1"/>
    <col min="10525" max="10525" width="6.375" style="177" customWidth="1"/>
    <col min="10526" max="10526" width="7.875" style="177" customWidth="1"/>
    <col min="10527" max="10527" width="7.75" style="177" customWidth="1"/>
    <col min="10528" max="10531" width="6.5" style="177" customWidth="1"/>
    <col min="10532" max="10532" width="6.875" style="177" customWidth="1"/>
    <col min="10533" max="10533" width="9" style="177" customWidth="1"/>
    <col min="10534" max="10534" width="6.125" style="177" customWidth="1"/>
    <col min="10535" max="10535" width="7.5" style="177" customWidth="1"/>
    <col min="10536" max="10536" width="7.625" style="177" customWidth="1"/>
    <col min="10537" max="10537" width="7.75" style="177" customWidth="1"/>
    <col min="10538" max="10538" width="10.125" style="177" customWidth="1"/>
    <col min="10539" max="10539" width="12" style="177" customWidth="1"/>
    <col min="10540" max="10540" width="10.25" style="177" customWidth="1"/>
    <col min="10541" max="10541" width="8.75" style="177" customWidth="1"/>
    <col min="10542" max="10542" width="7.75" style="177" customWidth="1"/>
    <col min="10543" max="10543" width="9.125" style="177" customWidth="1"/>
    <col min="10544" max="10544" width="9.875" style="177" customWidth="1"/>
    <col min="10545" max="10545" width="7.75" style="177" customWidth="1"/>
    <col min="10546" max="10546" width="9.375" style="177" customWidth="1"/>
    <col min="10547" max="10547" width="9" style="177" customWidth="1"/>
    <col min="10548" max="10548" width="5.875" style="177" customWidth="1"/>
    <col min="10549" max="10549" width="7.125" style="177" customWidth="1"/>
    <col min="10550" max="10550" width="8.125" style="177" customWidth="1"/>
    <col min="10551" max="10551" width="10.25" style="177" customWidth="1"/>
    <col min="10552" max="10772" width="9" style="177" customWidth="1"/>
    <col min="10773" max="10773" width="36.875" style="177" customWidth="1"/>
    <col min="10774" max="10774" width="7.125" style="177" customWidth="1"/>
    <col min="10775" max="10775" width="6" style="177" customWidth="1"/>
    <col min="10776" max="10776" width="5.75" style="177" customWidth="1"/>
    <col min="10777" max="10777" width="10.5" style="177" customWidth="1"/>
    <col min="10778" max="10778" width="7.5" style="177" customWidth="1"/>
    <col min="10779" max="10779" width="6.375" style="177" customWidth="1"/>
    <col min="10780" max="10780" width="6.5" style="177" customWidth="1"/>
    <col min="10781" max="10781" width="6.375" style="177" customWidth="1"/>
    <col min="10782" max="10782" width="7.875" style="177" customWidth="1"/>
    <col min="10783" max="10783" width="7.75" style="177" customWidth="1"/>
    <col min="10784" max="10787" width="6.5" style="177" customWidth="1"/>
    <col min="10788" max="10788" width="6.875" style="177" customWidth="1"/>
    <col min="10789" max="10789" width="9" style="177" customWidth="1"/>
    <col min="10790" max="10790" width="6.125" style="177" customWidth="1"/>
    <col min="10791" max="10791" width="7.5" style="177" customWidth="1"/>
    <col min="10792" max="10792" width="7.625" style="177" customWidth="1"/>
    <col min="10793" max="10793" width="7.75" style="177" customWidth="1"/>
    <col min="10794" max="10794" width="10.125" style="177" customWidth="1"/>
    <col min="10795" max="10795" width="12" style="177" customWidth="1"/>
    <col min="10796" max="10796" width="10.25" style="177" customWidth="1"/>
    <col min="10797" max="10797" width="8.75" style="177" customWidth="1"/>
    <col min="10798" max="10798" width="7.75" style="177" customWidth="1"/>
    <col min="10799" max="10799" width="9.125" style="177" customWidth="1"/>
    <col min="10800" max="10800" width="9.875" style="177" customWidth="1"/>
    <col min="10801" max="10801" width="7.75" style="177" customWidth="1"/>
    <col min="10802" max="10802" width="9.375" style="177" customWidth="1"/>
    <col min="10803" max="10803" width="9" style="177" customWidth="1"/>
    <col min="10804" max="10804" width="5.875" style="177" customWidth="1"/>
    <col min="10805" max="10805" width="7.125" style="177" customWidth="1"/>
    <col min="10806" max="10806" width="8.125" style="177" customWidth="1"/>
    <col min="10807" max="10807" width="10.25" style="177" customWidth="1"/>
    <col min="10808" max="11028" width="9" style="177" customWidth="1"/>
    <col min="11029" max="11029" width="36.875" style="177" customWidth="1"/>
    <col min="11030" max="11030" width="7.125" style="177" customWidth="1"/>
    <col min="11031" max="11031" width="6" style="177" customWidth="1"/>
    <col min="11032" max="11032" width="5.75" style="177" customWidth="1"/>
    <col min="11033" max="11033" width="10.5" style="177" customWidth="1"/>
    <col min="11034" max="11034" width="7.5" style="177" customWidth="1"/>
    <col min="11035" max="11035" width="6.375" style="177" customWidth="1"/>
    <col min="11036" max="11036" width="6.5" style="177" customWidth="1"/>
    <col min="11037" max="11037" width="6.375" style="177" customWidth="1"/>
    <col min="11038" max="11038" width="7.875" style="177" customWidth="1"/>
    <col min="11039" max="11039" width="7.75" style="177" customWidth="1"/>
    <col min="11040" max="11043" width="6.5" style="177" customWidth="1"/>
    <col min="11044" max="11044" width="6.875" style="177" customWidth="1"/>
    <col min="11045" max="11045" width="9" style="177" customWidth="1"/>
    <col min="11046" max="11046" width="6.125" style="177" customWidth="1"/>
    <col min="11047" max="11047" width="7.5" style="177" customWidth="1"/>
    <col min="11048" max="11048" width="7.625" style="177" customWidth="1"/>
    <col min="11049" max="11049" width="7.75" style="177" customWidth="1"/>
    <col min="11050" max="11050" width="10.125" style="177" customWidth="1"/>
    <col min="11051" max="11051" width="12" style="177" customWidth="1"/>
    <col min="11052" max="11052" width="10.25" style="177" customWidth="1"/>
    <col min="11053" max="11053" width="8.75" style="177" customWidth="1"/>
    <col min="11054" max="11054" width="7.75" style="177" customWidth="1"/>
    <col min="11055" max="11055" width="9.125" style="177" customWidth="1"/>
    <col min="11056" max="11056" width="9.875" style="177" customWidth="1"/>
    <col min="11057" max="11057" width="7.75" style="177" customWidth="1"/>
    <col min="11058" max="11058" width="9.375" style="177" customWidth="1"/>
    <col min="11059" max="11059" width="9" style="177" customWidth="1"/>
    <col min="11060" max="11060" width="5.875" style="177" customWidth="1"/>
    <col min="11061" max="11061" width="7.125" style="177" customWidth="1"/>
    <col min="11062" max="11062" width="8.125" style="177" customWidth="1"/>
    <col min="11063" max="11063" width="10.25" style="177" customWidth="1"/>
    <col min="11064" max="11284" width="9" style="177" customWidth="1"/>
    <col min="11285" max="11285" width="36.875" style="177" customWidth="1"/>
    <col min="11286" max="11286" width="7.125" style="177" customWidth="1"/>
    <col min="11287" max="11287" width="6" style="177" customWidth="1"/>
    <col min="11288" max="11288" width="5.75" style="177" customWidth="1"/>
    <col min="11289" max="11289" width="10.5" style="177" customWidth="1"/>
    <col min="11290" max="11290" width="7.5" style="177" customWidth="1"/>
    <col min="11291" max="11291" width="6.375" style="177" customWidth="1"/>
    <col min="11292" max="11292" width="6.5" style="177" customWidth="1"/>
    <col min="11293" max="11293" width="6.375" style="177" customWidth="1"/>
    <col min="11294" max="11294" width="7.875" style="177" customWidth="1"/>
    <col min="11295" max="11295" width="7.75" style="177" customWidth="1"/>
    <col min="11296" max="11299" width="6.5" style="177" customWidth="1"/>
    <col min="11300" max="11300" width="6.875" style="177" customWidth="1"/>
    <col min="11301" max="11301" width="9" style="177" customWidth="1"/>
    <col min="11302" max="11302" width="6.125" style="177" customWidth="1"/>
    <col min="11303" max="11303" width="7.5" style="177" customWidth="1"/>
    <col min="11304" max="11304" width="7.625" style="177" customWidth="1"/>
    <col min="11305" max="11305" width="7.75" style="177" customWidth="1"/>
    <col min="11306" max="11306" width="10.125" style="177" customWidth="1"/>
    <col min="11307" max="11307" width="12" style="177" customWidth="1"/>
    <col min="11308" max="11308" width="10.25" style="177" customWidth="1"/>
    <col min="11309" max="11309" width="8.75" style="177" customWidth="1"/>
    <col min="11310" max="11310" width="7.75" style="177" customWidth="1"/>
    <col min="11311" max="11311" width="9.125" style="177" customWidth="1"/>
    <col min="11312" max="11312" width="9.875" style="177" customWidth="1"/>
    <col min="11313" max="11313" width="7.75" style="177" customWidth="1"/>
    <col min="11314" max="11314" width="9.375" style="177" customWidth="1"/>
    <col min="11315" max="11315" width="9" style="177" customWidth="1"/>
    <col min="11316" max="11316" width="5.875" style="177" customWidth="1"/>
    <col min="11317" max="11317" width="7.125" style="177" customWidth="1"/>
    <col min="11318" max="11318" width="8.125" style="177" customWidth="1"/>
    <col min="11319" max="11319" width="10.25" style="177" customWidth="1"/>
    <col min="11320" max="11540" width="9" style="177" customWidth="1"/>
    <col min="11541" max="11541" width="36.875" style="177" customWidth="1"/>
    <col min="11542" max="11542" width="7.125" style="177" customWidth="1"/>
    <col min="11543" max="11543" width="6" style="177" customWidth="1"/>
    <col min="11544" max="11544" width="5.75" style="177" customWidth="1"/>
    <col min="11545" max="11545" width="10.5" style="177" customWidth="1"/>
    <col min="11546" max="11546" width="7.5" style="177" customWidth="1"/>
    <col min="11547" max="11547" width="6.375" style="177" customWidth="1"/>
    <col min="11548" max="11548" width="6.5" style="177" customWidth="1"/>
    <col min="11549" max="11549" width="6.375" style="177" customWidth="1"/>
    <col min="11550" max="11550" width="7.875" style="177" customWidth="1"/>
    <col min="11551" max="11551" width="7.75" style="177" customWidth="1"/>
    <col min="11552" max="11555" width="6.5" style="177" customWidth="1"/>
    <col min="11556" max="11556" width="6.875" style="177" customWidth="1"/>
    <col min="11557" max="11557" width="9" style="177" customWidth="1"/>
    <col min="11558" max="11558" width="6.125" style="177" customWidth="1"/>
    <col min="11559" max="11559" width="7.5" style="177" customWidth="1"/>
    <col min="11560" max="11560" width="7.625" style="177" customWidth="1"/>
    <col min="11561" max="11561" width="7.75" style="177" customWidth="1"/>
    <col min="11562" max="11562" width="10.125" style="177" customWidth="1"/>
    <col min="11563" max="11563" width="12" style="177" customWidth="1"/>
    <col min="11564" max="11564" width="10.25" style="177" customWidth="1"/>
    <col min="11565" max="11565" width="8.75" style="177" customWidth="1"/>
    <col min="11566" max="11566" width="7.75" style="177" customWidth="1"/>
    <col min="11567" max="11567" width="9.125" style="177" customWidth="1"/>
    <col min="11568" max="11568" width="9.875" style="177" customWidth="1"/>
    <col min="11569" max="11569" width="7.75" style="177" customWidth="1"/>
    <col min="11570" max="11570" width="9.375" style="177" customWidth="1"/>
    <col min="11571" max="11571" width="9" style="177" customWidth="1"/>
    <col min="11572" max="11572" width="5.875" style="177" customWidth="1"/>
    <col min="11573" max="11573" width="7.125" style="177" customWidth="1"/>
    <col min="11574" max="11574" width="8.125" style="177" customWidth="1"/>
    <col min="11575" max="11575" width="10.25" style="177" customWidth="1"/>
    <col min="11576" max="11796" width="9" style="177" customWidth="1"/>
    <col min="11797" max="11797" width="36.875" style="177" customWidth="1"/>
    <col min="11798" max="11798" width="7.125" style="177" customWidth="1"/>
    <col min="11799" max="11799" width="6" style="177" customWidth="1"/>
    <col min="11800" max="11800" width="5.75" style="177" customWidth="1"/>
    <col min="11801" max="11801" width="10.5" style="177" customWidth="1"/>
    <col min="11802" max="11802" width="7.5" style="177" customWidth="1"/>
    <col min="11803" max="11803" width="6.375" style="177" customWidth="1"/>
    <col min="11804" max="11804" width="6.5" style="177" customWidth="1"/>
    <col min="11805" max="11805" width="6.375" style="177" customWidth="1"/>
    <col min="11806" max="11806" width="7.875" style="177" customWidth="1"/>
    <col min="11807" max="11807" width="7.75" style="177" customWidth="1"/>
    <col min="11808" max="11811" width="6.5" style="177" customWidth="1"/>
    <col min="11812" max="11812" width="6.875" style="177" customWidth="1"/>
    <col min="11813" max="11813" width="9" style="177" customWidth="1"/>
    <col min="11814" max="11814" width="6.125" style="177" customWidth="1"/>
    <col min="11815" max="11815" width="7.5" style="177" customWidth="1"/>
    <col min="11816" max="11816" width="7.625" style="177" customWidth="1"/>
    <col min="11817" max="11817" width="7.75" style="177" customWidth="1"/>
    <col min="11818" max="11818" width="10.125" style="177" customWidth="1"/>
    <col min="11819" max="11819" width="12" style="177" customWidth="1"/>
    <col min="11820" max="11820" width="10.25" style="177" customWidth="1"/>
    <col min="11821" max="11821" width="8.75" style="177" customWidth="1"/>
    <col min="11822" max="11822" width="7.75" style="177" customWidth="1"/>
    <col min="11823" max="11823" width="9.125" style="177" customWidth="1"/>
    <col min="11824" max="11824" width="9.875" style="177" customWidth="1"/>
    <col min="11825" max="11825" width="7.75" style="177" customWidth="1"/>
    <col min="11826" max="11826" width="9.375" style="177" customWidth="1"/>
    <col min="11827" max="11827" width="9" style="177" customWidth="1"/>
    <col min="11828" max="11828" width="5.875" style="177" customWidth="1"/>
    <col min="11829" max="11829" width="7.125" style="177" customWidth="1"/>
    <col min="11830" max="11830" width="8.125" style="177" customWidth="1"/>
    <col min="11831" max="11831" width="10.25" style="177" customWidth="1"/>
    <col min="11832" max="12052" width="9" style="177" customWidth="1"/>
    <col min="12053" max="12053" width="36.875" style="177" customWidth="1"/>
    <col min="12054" max="12054" width="7.125" style="177" customWidth="1"/>
    <col min="12055" max="12055" width="6" style="177" customWidth="1"/>
    <col min="12056" max="12056" width="5.75" style="177" customWidth="1"/>
    <col min="12057" max="12057" width="10.5" style="177" customWidth="1"/>
    <col min="12058" max="12058" width="7.5" style="177" customWidth="1"/>
    <col min="12059" max="12059" width="6.375" style="177" customWidth="1"/>
    <col min="12060" max="12060" width="6.5" style="177" customWidth="1"/>
    <col min="12061" max="12061" width="6.375" style="177" customWidth="1"/>
    <col min="12062" max="12062" width="7.875" style="177" customWidth="1"/>
    <col min="12063" max="12063" width="7.75" style="177" customWidth="1"/>
    <col min="12064" max="12067" width="6.5" style="177" customWidth="1"/>
    <col min="12068" max="12068" width="6.875" style="177" customWidth="1"/>
    <col min="12069" max="12069" width="9" style="177" customWidth="1"/>
    <col min="12070" max="12070" width="6.125" style="177" customWidth="1"/>
    <col min="12071" max="12071" width="7.5" style="177" customWidth="1"/>
    <col min="12072" max="12072" width="7.625" style="177" customWidth="1"/>
    <col min="12073" max="12073" width="7.75" style="177" customWidth="1"/>
    <col min="12074" max="12074" width="10.125" style="177" customWidth="1"/>
    <col min="12075" max="12075" width="12" style="177" customWidth="1"/>
    <col min="12076" max="12076" width="10.25" style="177" customWidth="1"/>
    <col min="12077" max="12077" width="8.75" style="177" customWidth="1"/>
    <col min="12078" max="12078" width="7.75" style="177" customWidth="1"/>
    <col min="12079" max="12079" width="9.125" style="177" customWidth="1"/>
    <col min="12080" max="12080" width="9.875" style="177" customWidth="1"/>
    <col min="12081" max="12081" width="7.75" style="177" customWidth="1"/>
    <col min="12082" max="12082" width="9.375" style="177" customWidth="1"/>
    <col min="12083" max="12083" width="9" style="177" customWidth="1"/>
    <col min="12084" max="12084" width="5.875" style="177" customWidth="1"/>
    <col min="12085" max="12085" width="7.125" style="177" customWidth="1"/>
    <col min="12086" max="12086" width="8.125" style="177" customWidth="1"/>
    <col min="12087" max="12087" width="10.25" style="177" customWidth="1"/>
    <col min="12088" max="12308" width="9" style="177" customWidth="1"/>
    <col min="12309" max="12309" width="36.875" style="177" customWidth="1"/>
    <col min="12310" max="12310" width="7.125" style="177" customWidth="1"/>
    <col min="12311" max="12311" width="6" style="177" customWidth="1"/>
    <col min="12312" max="12312" width="5.75" style="177" customWidth="1"/>
    <col min="12313" max="12313" width="10.5" style="177" customWidth="1"/>
    <col min="12314" max="12314" width="7.5" style="177" customWidth="1"/>
    <col min="12315" max="12315" width="6.375" style="177" customWidth="1"/>
    <col min="12316" max="12316" width="6.5" style="177" customWidth="1"/>
    <col min="12317" max="12317" width="6.375" style="177" customWidth="1"/>
    <col min="12318" max="12318" width="7.875" style="177" customWidth="1"/>
    <col min="12319" max="12319" width="7.75" style="177" customWidth="1"/>
    <col min="12320" max="12323" width="6.5" style="177" customWidth="1"/>
    <col min="12324" max="12324" width="6.875" style="177" customWidth="1"/>
    <col min="12325" max="12325" width="9" style="177" customWidth="1"/>
    <col min="12326" max="12326" width="6.125" style="177" customWidth="1"/>
    <col min="12327" max="12327" width="7.5" style="177" customWidth="1"/>
    <col min="12328" max="12328" width="7.625" style="177" customWidth="1"/>
    <col min="12329" max="12329" width="7.75" style="177" customWidth="1"/>
    <col min="12330" max="12330" width="10.125" style="177" customWidth="1"/>
    <col min="12331" max="12331" width="12" style="177" customWidth="1"/>
    <col min="12332" max="12332" width="10.25" style="177" customWidth="1"/>
    <col min="12333" max="12333" width="8.75" style="177" customWidth="1"/>
    <col min="12334" max="12334" width="7.75" style="177" customWidth="1"/>
    <col min="12335" max="12335" width="9.125" style="177" customWidth="1"/>
    <col min="12336" max="12336" width="9.875" style="177" customWidth="1"/>
    <col min="12337" max="12337" width="7.75" style="177" customWidth="1"/>
    <col min="12338" max="12338" width="9.375" style="177" customWidth="1"/>
    <col min="12339" max="12339" width="9" style="177" customWidth="1"/>
    <col min="12340" max="12340" width="5.875" style="177" customWidth="1"/>
    <col min="12341" max="12341" width="7.125" style="177" customWidth="1"/>
    <col min="12342" max="12342" width="8.125" style="177" customWidth="1"/>
    <col min="12343" max="12343" width="10.25" style="177" customWidth="1"/>
    <col min="12344" max="12564" width="9" style="177" customWidth="1"/>
    <col min="12565" max="12565" width="36.875" style="177" customWidth="1"/>
    <col min="12566" max="12566" width="7.125" style="177" customWidth="1"/>
    <col min="12567" max="12567" width="6" style="177" customWidth="1"/>
    <col min="12568" max="12568" width="5.75" style="177" customWidth="1"/>
    <col min="12569" max="12569" width="10.5" style="177" customWidth="1"/>
    <col min="12570" max="12570" width="7.5" style="177" customWidth="1"/>
    <col min="12571" max="12571" width="6.375" style="177" customWidth="1"/>
    <col min="12572" max="12572" width="6.5" style="177" customWidth="1"/>
    <col min="12573" max="12573" width="6.375" style="177" customWidth="1"/>
    <col min="12574" max="12574" width="7.875" style="177" customWidth="1"/>
    <col min="12575" max="12575" width="7.75" style="177" customWidth="1"/>
    <col min="12576" max="12579" width="6.5" style="177" customWidth="1"/>
    <col min="12580" max="12580" width="6.875" style="177" customWidth="1"/>
    <col min="12581" max="12581" width="9" style="177" customWidth="1"/>
    <col min="12582" max="12582" width="6.125" style="177" customWidth="1"/>
    <col min="12583" max="12583" width="7.5" style="177" customWidth="1"/>
    <col min="12584" max="12584" width="7.625" style="177" customWidth="1"/>
    <col min="12585" max="12585" width="7.75" style="177" customWidth="1"/>
    <col min="12586" max="12586" width="10.125" style="177" customWidth="1"/>
    <col min="12587" max="12587" width="12" style="177" customWidth="1"/>
    <col min="12588" max="12588" width="10.25" style="177" customWidth="1"/>
    <col min="12589" max="12589" width="8.75" style="177" customWidth="1"/>
    <col min="12590" max="12590" width="7.75" style="177" customWidth="1"/>
    <col min="12591" max="12591" width="9.125" style="177" customWidth="1"/>
    <col min="12592" max="12592" width="9.875" style="177" customWidth="1"/>
    <col min="12593" max="12593" width="7.75" style="177" customWidth="1"/>
    <col min="12594" max="12594" width="9.375" style="177" customWidth="1"/>
    <col min="12595" max="12595" width="9" style="177" customWidth="1"/>
    <col min="12596" max="12596" width="5.875" style="177" customWidth="1"/>
    <col min="12597" max="12597" width="7.125" style="177" customWidth="1"/>
    <col min="12598" max="12598" width="8.125" style="177" customWidth="1"/>
    <col min="12599" max="12599" width="10.25" style="177" customWidth="1"/>
    <col min="12600" max="12820" width="9" style="177" customWidth="1"/>
    <col min="12821" max="12821" width="36.875" style="177" customWidth="1"/>
    <col min="12822" max="12822" width="7.125" style="177" customWidth="1"/>
    <col min="12823" max="12823" width="6" style="177" customWidth="1"/>
    <col min="12824" max="12824" width="5.75" style="177" customWidth="1"/>
    <col min="12825" max="12825" width="10.5" style="177" customWidth="1"/>
    <col min="12826" max="12826" width="7.5" style="177" customWidth="1"/>
    <col min="12827" max="12827" width="6.375" style="177" customWidth="1"/>
    <col min="12828" max="12828" width="6.5" style="177" customWidth="1"/>
    <col min="12829" max="12829" width="6.375" style="177" customWidth="1"/>
    <col min="12830" max="12830" width="7.875" style="177" customWidth="1"/>
    <col min="12831" max="12831" width="7.75" style="177" customWidth="1"/>
    <col min="12832" max="12835" width="6.5" style="177" customWidth="1"/>
    <col min="12836" max="12836" width="6.875" style="177" customWidth="1"/>
    <col min="12837" max="12837" width="9" style="177" customWidth="1"/>
    <col min="12838" max="12838" width="6.125" style="177" customWidth="1"/>
    <col min="12839" max="12839" width="7.5" style="177" customWidth="1"/>
    <col min="12840" max="12840" width="7.625" style="177" customWidth="1"/>
    <col min="12841" max="12841" width="7.75" style="177" customWidth="1"/>
    <col min="12842" max="12842" width="10.125" style="177" customWidth="1"/>
    <col min="12843" max="12843" width="12" style="177" customWidth="1"/>
    <col min="12844" max="12844" width="10.25" style="177" customWidth="1"/>
    <col min="12845" max="12845" width="8.75" style="177" customWidth="1"/>
    <col min="12846" max="12846" width="7.75" style="177" customWidth="1"/>
    <col min="12847" max="12847" width="9.125" style="177" customWidth="1"/>
    <col min="12848" max="12848" width="9.875" style="177" customWidth="1"/>
    <col min="12849" max="12849" width="7.75" style="177" customWidth="1"/>
    <col min="12850" max="12850" width="9.375" style="177" customWidth="1"/>
    <col min="12851" max="12851" width="9" style="177" customWidth="1"/>
    <col min="12852" max="12852" width="5.875" style="177" customWidth="1"/>
    <col min="12853" max="12853" width="7.125" style="177" customWidth="1"/>
    <col min="12854" max="12854" width="8.125" style="177" customWidth="1"/>
    <col min="12855" max="12855" width="10.25" style="177" customWidth="1"/>
    <col min="12856" max="13076" width="9" style="177" customWidth="1"/>
    <col min="13077" max="13077" width="36.875" style="177" customWidth="1"/>
    <col min="13078" max="13078" width="7.125" style="177" customWidth="1"/>
    <col min="13079" max="13079" width="6" style="177" customWidth="1"/>
    <col min="13080" max="13080" width="5.75" style="177" customWidth="1"/>
    <col min="13081" max="13081" width="10.5" style="177" customWidth="1"/>
    <col min="13082" max="13082" width="7.5" style="177" customWidth="1"/>
    <col min="13083" max="13083" width="6.375" style="177" customWidth="1"/>
    <col min="13084" max="13084" width="6.5" style="177" customWidth="1"/>
    <col min="13085" max="13085" width="6.375" style="177" customWidth="1"/>
    <col min="13086" max="13086" width="7.875" style="177" customWidth="1"/>
    <col min="13087" max="13087" width="7.75" style="177" customWidth="1"/>
    <col min="13088" max="13091" width="6.5" style="177" customWidth="1"/>
    <col min="13092" max="13092" width="6.875" style="177" customWidth="1"/>
    <col min="13093" max="13093" width="9" style="177" customWidth="1"/>
    <col min="13094" max="13094" width="6.125" style="177" customWidth="1"/>
    <col min="13095" max="13095" width="7.5" style="177" customWidth="1"/>
    <col min="13096" max="13096" width="7.625" style="177" customWidth="1"/>
    <col min="13097" max="13097" width="7.75" style="177" customWidth="1"/>
    <col min="13098" max="13098" width="10.125" style="177" customWidth="1"/>
    <col min="13099" max="13099" width="12" style="177" customWidth="1"/>
    <col min="13100" max="13100" width="10.25" style="177" customWidth="1"/>
    <col min="13101" max="13101" width="8.75" style="177" customWidth="1"/>
    <col min="13102" max="13102" width="7.75" style="177" customWidth="1"/>
    <col min="13103" max="13103" width="9.125" style="177" customWidth="1"/>
    <col min="13104" max="13104" width="9.875" style="177" customWidth="1"/>
    <col min="13105" max="13105" width="7.75" style="177" customWidth="1"/>
    <col min="13106" max="13106" width="9.375" style="177" customWidth="1"/>
    <col min="13107" max="13107" width="9" style="177" customWidth="1"/>
    <col min="13108" max="13108" width="5.875" style="177" customWidth="1"/>
    <col min="13109" max="13109" width="7.125" style="177" customWidth="1"/>
    <col min="13110" max="13110" width="8.125" style="177" customWidth="1"/>
    <col min="13111" max="13111" width="10.25" style="177" customWidth="1"/>
    <col min="13112" max="13332" width="9" style="177" customWidth="1"/>
    <col min="13333" max="13333" width="36.875" style="177" customWidth="1"/>
    <col min="13334" max="13334" width="7.125" style="177" customWidth="1"/>
    <col min="13335" max="13335" width="6" style="177" customWidth="1"/>
    <col min="13336" max="13336" width="5.75" style="177" customWidth="1"/>
    <col min="13337" max="13337" width="10.5" style="177" customWidth="1"/>
    <col min="13338" max="13338" width="7.5" style="177" customWidth="1"/>
    <col min="13339" max="13339" width="6.375" style="177" customWidth="1"/>
    <col min="13340" max="13340" width="6.5" style="177" customWidth="1"/>
    <col min="13341" max="13341" width="6.375" style="177" customWidth="1"/>
    <col min="13342" max="13342" width="7.875" style="177" customWidth="1"/>
    <col min="13343" max="13343" width="7.75" style="177" customWidth="1"/>
    <col min="13344" max="13347" width="6.5" style="177" customWidth="1"/>
    <col min="13348" max="13348" width="6.875" style="177" customWidth="1"/>
    <col min="13349" max="13349" width="9" style="177" customWidth="1"/>
    <col min="13350" max="13350" width="6.125" style="177" customWidth="1"/>
    <col min="13351" max="13351" width="7.5" style="177" customWidth="1"/>
    <col min="13352" max="13352" width="7.625" style="177" customWidth="1"/>
    <col min="13353" max="13353" width="7.75" style="177" customWidth="1"/>
    <col min="13354" max="13354" width="10.125" style="177" customWidth="1"/>
    <col min="13355" max="13355" width="12" style="177" customWidth="1"/>
    <col min="13356" max="13356" width="10.25" style="177" customWidth="1"/>
    <col min="13357" max="13357" width="8.75" style="177" customWidth="1"/>
    <col min="13358" max="13358" width="7.75" style="177" customWidth="1"/>
    <col min="13359" max="13359" width="9.125" style="177" customWidth="1"/>
    <col min="13360" max="13360" width="9.875" style="177" customWidth="1"/>
    <col min="13361" max="13361" width="7.75" style="177" customWidth="1"/>
    <col min="13362" max="13362" width="9.375" style="177" customWidth="1"/>
    <col min="13363" max="13363" width="9" style="177" customWidth="1"/>
    <col min="13364" max="13364" width="5.875" style="177" customWidth="1"/>
    <col min="13365" max="13365" width="7.125" style="177" customWidth="1"/>
    <col min="13366" max="13366" width="8.125" style="177" customWidth="1"/>
    <col min="13367" max="13367" width="10.25" style="177" customWidth="1"/>
    <col min="13368" max="13588" width="9" style="177" customWidth="1"/>
    <col min="13589" max="13589" width="36.875" style="177" customWidth="1"/>
    <col min="13590" max="13590" width="7.125" style="177" customWidth="1"/>
    <col min="13591" max="13591" width="6" style="177" customWidth="1"/>
    <col min="13592" max="13592" width="5.75" style="177" customWidth="1"/>
    <col min="13593" max="13593" width="10.5" style="177" customWidth="1"/>
    <col min="13594" max="13594" width="7.5" style="177" customWidth="1"/>
    <col min="13595" max="13595" width="6.375" style="177" customWidth="1"/>
    <col min="13596" max="13596" width="6.5" style="177" customWidth="1"/>
    <col min="13597" max="13597" width="6.375" style="177" customWidth="1"/>
    <col min="13598" max="13598" width="7.875" style="177" customWidth="1"/>
    <col min="13599" max="13599" width="7.75" style="177" customWidth="1"/>
    <col min="13600" max="13603" width="6.5" style="177" customWidth="1"/>
    <col min="13604" max="13604" width="6.875" style="177" customWidth="1"/>
    <col min="13605" max="13605" width="9" style="177" customWidth="1"/>
    <col min="13606" max="13606" width="6.125" style="177" customWidth="1"/>
    <col min="13607" max="13607" width="7.5" style="177" customWidth="1"/>
    <col min="13608" max="13608" width="7.625" style="177" customWidth="1"/>
    <col min="13609" max="13609" width="7.75" style="177" customWidth="1"/>
    <col min="13610" max="13610" width="10.125" style="177" customWidth="1"/>
    <col min="13611" max="13611" width="12" style="177" customWidth="1"/>
    <col min="13612" max="13612" width="10.25" style="177" customWidth="1"/>
    <col min="13613" max="13613" width="8.75" style="177" customWidth="1"/>
    <col min="13614" max="13614" width="7.75" style="177" customWidth="1"/>
    <col min="13615" max="13615" width="9.125" style="177" customWidth="1"/>
    <col min="13616" max="13616" width="9.875" style="177" customWidth="1"/>
    <col min="13617" max="13617" width="7.75" style="177" customWidth="1"/>
    <col min="13618" max="13618" width="9.375" style="177" customWidth="1"/>
    <col min="13619" max="13619" width="9" style="177" customWidth="1"/>
    <col min="13620" max="13620" width="5.875" style="177" customWidth="1"/>
    <col min="13621" max="13621" width="7.125" style="177" customWidth="1"/>
    <col min="13622" max="13622" width="8.125" style="177" customWidth="1"/>
    <col min="13623" max="13623" width="10.25" style="177" customWidth="1"/>
    <col min="13624" max="13844" width="9" style="177" customWidth="1"/>
    <col min="13845" max="13845" width="36.875" style="177" customWidth="1"/>
    <col min="13846" max="13846" width="7.125" style="177" customWidth="1"/>
    <col min="13847" max="13847" width="6" style="177" customWidth="1"/>
    <col min="13848" max="13848" width="5.75" style="177" customWidth="1"/>
    <col min="13849" max="13849" width="10.5" style="177" customWidth="1"/>
    <col min="13850" max="13850" width="7.5" style="177" customWidth="1"/>
    <col min="13851" max="13851" width="6.375" style="177" customWidth="1"/>
    <col min="13852" max="13852" width="6.5" style="177" customWidth="1"/>
    <col min="13853" max="13853" width="6.375" style="177" customWidth="1"/>
    <col min="13854" max="13854" width="7.875" style="177" customWidth="1"/>
    <col min="13855" max="13855" width="7.75" style="177" customWidth="1"/>
    <col min="13856" max="13859" width="6.5" style="177" customWidth="1"/>
    <col min="13860" max="13860" width="6.875" style="177" customWidth="1"/>
    <col min="13861" max="13861" width="9" style="177" customWidth="1"/>
    <col min="13862" max="13862" width="6.125" style="177" customWidth="1"/>
    <col min="13863" max="13863" width="7.5" style="177" customWidth="1"/>
    <col min="13864" max="13864" width="7.625" style="177" customWidth="1"/>
    <col min="13865" max="13865" width="7.75" style="177" customWidth="1"/>
    <col min="13866" max="13866" width="10.125" style="177" customWidth="1"/>
    <col min="13867" max="13867" width="12" style="177" customWidth="1"/>
    <col min="13868" max="13868" width="10.25" style="177" customWidth="1"/>
    <col min="13869" max="13869" width="8.75" style="177" customWidth="1"/>
    <col min="13870" max="13870" width="7.75" style="177" customWidth="1"/>
    <col min="13871" max="13871" width="9.125" style="177" customWidth="1"/>
    <col min="13872" max="13872" width="9.875" style="177" customWidth="1"/>
    <col min="13873" max="13873" width="7.75" style="177" customWidth="1"/>
    <col min="13874" max="13874" width="9.375" style="177" customWidth="1"/>
    <col min="13875" max="13875" width="9" style="177" customWidth="1"/>
    <col min="13876" max="13876" width="5.875" style="177" customWidth="1"/>
    <col min="13877" max="13877" width="7.125" style="177" customWidth="1"/>
    <col min="13878" max="13878" width="8.125" style="177" customWidth="1"/>
    <col min="13879" max="13879" width="10.25" style="177" customWidth="1"/>
    <col min="13880" max="14100" width="9" style="177" customWidth="1"/>
    <col min="14101" max="14101" width="36.875" style="177" customWidth="1"/>
    <col min="14102" max="14102" width="7.125" style="177" customWidth="1"/>
    <col min="14103" max="14103" width="6" style="177" customWidth="1"/>
    <col min="14104" max="14104" width="5.75" style="177" customWidth="1"/>
    <col min="14105" max="14105" width="10.5" style="177" customWidth="1"/>
    <col min="14106" max="14106" width="7.5" style="177" customWidth="1"/>
    <col min="14107" max="14107" width="6.375" style="177" customWidth="1"/>
    <col min="14108" max="14108" width="6.5" style="177" customWidth="1"/>
    <col min="14109" max="14109" width="6.375" style="177" customWidth="1"/>
    <col min="14110" max="14110" width="7.875" style="177" customWidth="1"/>
    <col min="14111" max="14111" width="7.75" style="177" customWidth="1"/>
    <col min="14112" max="14115" width="6.5" style="177" customWidth="1"/>
    <col min="14116" max="14116" width="6.875" style="177" customWidth="1"/>
    <col min="14117" max="14117" width="9" style="177" customWidth="1"/>
    <col min="14118" max="14118" width="6.125" style="177" customWidth="1"/>
    <col min="14119" max="14119" width="7.5" style="177" customWidth="1"/>
    <col min="14120" max="14120" width="7.625" style="177" customWidth="1"/>
    <col min="14121" max="14121" width="7.75" style="177" customWidth="1"/>
    <col min="14122" max="14122" width="10.125" style="177" customWidth="1"/>
    <col min="14123" max="14123" width="12" style="177" customWidth="1"/>
    <col min="14124" max="14124" width="10.25" style="177" customWidth="1"/>
    <col min="14125" max="14125" width="8.75" style="177" customWidth="1"/>
    <col min="14126" max="14126" width="7.75" style="177" customWidth="1"/>
    <col min="14127" max="14127" width="9.125" style="177" customWidth="1"/>
    <col min="14128" max="14128" width="9.875" style="177" customWidth="1"/>
    <col min="14129" max="14129" width="7.75" style="177" customWidth="1"/>
    <col min="14130" max="14130" width="9.375" style="177" customWidth="1"/>
    <col min="14131" max="14131" width="9" style="177" customWidth="1"/>
    <col min="14132" max="14132" width="5.875" style="177" customWidth="1"/>
    <col min="14133" max="14133" width="7.125" style="177" customWidth="1"/>
    <col min="14134" max="14134" width="8.125" style="177" customWidth="1"/>
    <col min="14135" max="14135" width="10.25" style="177" customWidth="1"/>
    <col min="14136" max="14356" width="9" style="177" customWidth="1"/>
    <col min="14357" max="14357" width="36.875" style="177" customWidth="1"/>
    <col min="14358" max="14358" width="7.125" style="177" customWidth="1"/>
    <col min="14359" max="14359" width="6" style="177" customWidth="1"/>
    <col min="14360" max="14360" width="5.75" style="177" customWidth="1"/>
    <col min="14361" max="14361" width="10.5" style="177" customWidth="1"/>
    <col min="14362" max="14362" width="7.5" style="177" customWidth="1"/>
    <col min="14363" max="14363" width="6.375" style="177" customWidth="1"/>
    <col min="14364" max="14364" width="6.5" style="177" customWidth="1"/>
    <col min="14365" max="14365" width="6.375" style="177" customWidth="1"/>
    <col min="14366" max="14366" width="7.875" style="177" customWidth="1"/>
    <col min="14367" max="14367" width="7.75" style="177" customWidth="1"/>
    <col min="14368" max="14371" width="6.5" style="177" customWidth="1"/>
    <col min="14372" max="14372" width="6.875" style="177" customWidth="1"/>
    <col min="14373" max="14373" width="9" style="177" customWidth="1"/>
    <col min="14374" max="14374" width="6.125" style="177" customWidth="1"/>
    <col min="14375" max="14375" width="7.5" style="177" customWidth="1"/>
    <col min="14376" max="14376" width="7.625" style="177" customWidth="1"/>
    <col min="14377" max="14377" width="7.75" style="177" customWidth="1"/>
    <col min="14378" max="14378" width="10.125" style="177" customWidth="1"/>
    <col min="14379" max="14379" width="12" style="177" customWidth="1"/>
    <col min="14380" max="14380" width="10.25" style="177" customWidth="1"/>
    <col min="14381" max="14381" width="8.75" style="177" customWidth="1"/>
    <col min="14382" max="14382" width="7.75" style="177" customWidth="1"/>
    <col min="14383" max="14383" width="9.125" style="177" customWidth="1"/>
    <col min="14384" max="14384" width="9.875" style="177" customWidth="1"/>
    <col min="14385" max="14385" width="7.75" style="177" customWidth="1"/>
    <col min="14386" max="14386" width="9.375" style="177" customWidth="1"/>
    <col min="14387" max="14387" width="9" style="177" customWidth="1"/>
    <col min="14388" max="14388" width="5.875" style="177" customWidth="1"/>
    <col min="14389" max="14389" width="7.125" style="177" customWidth="1"/>
    <col min="14390" max="14390" width="8.125" style="177" customWidth="1"/>
    <col min="14391" max="14391" width="10.25" style="177" customWidth="1"/>
    <col min="14392" max="14612" width="9" style="177" customWidth="1"/>
    <col min="14613" max="14613" width="36.875" style="177" customWidth="1"/>
    <col min="14614" max="14614" width="7.125" style="177" customWidth="1"/>
    <col min="14615" max="14615" width="6" style="177" customWidth="1"/>
    <col min="14616" max="14616" width="5.75" style="177" customWidth="1"/>
    <col min="14617" max="14617" width="10.5" style="177" customWidth="1"/>
    <col min="14618" max="14618" width="7.5" style="177" customWidth="1"/>
    <col min="14619" max="14619" width="6.375" style="177" customWidth="1"/>
    <col min="14620" max="14620" width="6.5" style="177" customWidth="1"/>
    <col min="14621" max="14621" width="6.375" style="177" customWidth="1"/>
    <col min="14622" max="14622" width="7.875" style="177" customWidth="1"/>
    <col min="14623" max="14623" width="7.75" style="177" customWidth="1"/>
    <col min="14624" max="14627" width="6.5" style="177" customWidth="1"/>
    <col min="14628" max="14628" width="6.875" style="177" customWidth="1"/>
    <col min="14629" max="14629" width="9" style="177" customWidth="1"/>
    <col min="14630" max="14630" width="6.125" style="177" customWidth="1"/>
    <col min="14631" max="14631" width="7.5" style="177" customWidth="1"/>
    <col min="14632" max="14632" width="7.625" style="177" customWidth="1"/>
    <col min="14633" max="14633" width="7.75" style="177" customWidth="1"/>
    <col min="14634" max="14634" width="10.125" style="177" customWidth="1"/>
    <col min="14635" max="14635" width="12" style="177" customWidth="1"/>
    <col min="14636" max="14636" width="10.25" style="177" customWidth="1"/>
    <col min="14637" max="14637" width="8.75" style="177" customWidth="1"/>
    <col min="14638" max="14638" width="7.75" style="177" customWidth="1"/>
    <col min="14639" max="14639" width="9.125" style="177" customWidth="1"/>
    <col min="14640" max="14640" width="9.875" style="177" customWidth="1"/>
    <col min="14641" max="14641" width="7.75" style="177" customWidth="1"/>
    <col min="14642" max="14642" width="9.375" style="177" customWidth="1"/>
    <col min="14643" max="14643" width="9" style="177" customWidth="1"/>
    <col min="14644" max="14644" width="5.875" style="177" customWidth="1"/>
    <col min="14645" max="14645" width="7.125" style="177" customWidth="1"/>
    <col min="14646" max="14646" width="8.125" style="177" customWidth="1"/>
    <col min="14647" max="14647" width="10.25" style="177" customWidth="1"/>
    <col min="14648" max="14868" width="9" style="177" customWidth="1"/>
    <col min="14869" max="14869" width="36.875" style="177" customWidth="1"/>
    <col min="14870" max="14870" width="7.125" style="177" customWidth="1"/>
    <col min="14871" max="14871" width="6" style="177" customWidth="1"/>
    <col min="14872" max="14872" width="5.75" style="177" customWidth="1"/>
    <col min="14873" max="14873" width="10.5" style="177" customWidth="1"/>
    <col min="14874" max="14874" width="7.5" style="177" customWidth="1"/>
    <col min="14875" max="14875" width="6.375" style="177" customWidth="1"/>
    <col min="14876" max="14876" width="6.5" style="177" customWidth="1"/>
    <col min="14877" max="14877" width="6.375" style="177" customWidth="1"/>
    <col min="14878" max="14878" width="7.875" style="177" customWidth="1"/>
    <col min="14879" max="14879" width="7.75" style="177" customWidth="1"/>
    <col min="14880" max="14883" width="6.5" style="177" customWidth="1"/>
    <col min="14884" max="14884" width="6.875" style="177" customWidth="1"/>
    <col min="14885" max="14885" width="9" style="177" customWidth="1"/>
    <col min="14886" max="14886" width="6.125" style="177" customWidth="1"/>
    <col min="14887" max="14887" width="7.5" style="177" customWidth="1"/>
    <col min="14888" max="14888" width="7.625" style="177" customWidth="1"/>
    <col min="14889" max="14889" width="7.75" style="177" customWidth="1"/>
    <col min="14890" max="14890" width="10.125" style="177" customWidth="1"/>
    <col min="14891" max="14891" width="12" style="177" customWidth="1"/>
    <col min="14892" max="14892" width="10.25" style="177" customWidth="1"/>
    <col min="14893" max="14893" width="8.75" style="177" customWidth="1"/>
    <col min="14894" max="14894" width="7.75" style="177" customWidth="1"/>
    <col min="14895" max="14895" width="9.125" style="177" customWidth="1"/>
    <col min="14896" max="14896" width="9.875" style="177" customWidth="1"/>
    <col min="14897" max="14897" width="7.75" style="177" customWidth="1"/>
    <col min="14898" max="14898" width="9.375" style="177" customWidth="1"/>
    <col min="14899" max="14899" width="9" style="177" customWidth="1"/>
    <col min="14900" max="14900" width="5.875" style="177" customWidth="1"/>
    <col min="14901" max="14901" width="7.125" style="177" customWidth="1"/>
    <col min="14902" max="14902" width="8.125" style="177" customWidth="1"/>
    <col min="14903" max="14903" width="10.25" style="177" customWidth="1"/>
    <col min="14904" max="15124" width="9" style="177" customWidth="1"/>
    <col min="15125" max="15125" width="36.875" style="177" customWidth="1"/>
    <col min="15126" max="15126" width="7.125" style="177" customWidth="1"/>
    <col min="15127" max="15127" width="6" style="177" customWidth="1"/>
    <col min="15128" max="15128" width="5.75" style="177" customWidth="1"/>
    <col min="15129" max="15129" width="10.5" style="177" customWidth="1"/>
    <col min="15130" max="15130" width="7.5" style="177" customWidth="1"/>
    <col min="15131" max="15131" width="6.375" style="177" customWidth="1"/>
    <col min="15132" max="15132" width="6.5" style="177" customWidth="1"/>
    <col min="15133" max="15133" width="6.375" style="177" customWidth="1"/>
    <col min="15134" max="15134" width="7.875" style="177" customWidth="1"/>
    <col min="15135" max="15135" width="7.75" style="177" customWidth="1"/>
    <col min="15136" max="15139" width="6.5" style="177" customWidth="1"/>
    <col min="15140" max="15140" width="6.875" style="177" customWidth="1"/>
    <col min="15141" max="15141" width="9" style="177" customWidth="1"/>
    <col min="15142" max="15142" width="6.125" style="177" customWidth="1"/>
    <col min="15143" max="15143" width="7.5" style="177" customWidth="1"/>
    <col min="15144" max="15144" width="7.625" style="177" customWidth="1"/>
    <col min="15145" max="15145" width="7.75" style="177" customWidth="1"/>
    <col min="15146" max="15146" width="10.125" style="177" customWidth="1"/>
    <col min="15147" max="15147" width="12" style="177" customWidth="1"/>
    <col min="15148" max="15148" width="10.25" style="177" customWidth="1"/>
    <col min="15149" max="15149" width="8.75" style="177" customWidth="1"/>
    <col min="15150" max="15150" width="7.75" style="177" customWidth="1"/>
    <col min="15151" max="15151" width="9.125" style="177" customWidth="1"/>
    <col min="15152" max="15152" width="9.875" style="177" customWidth="1"/>
    <col min="15153" max="15153" width="7.75" style="177" customWidth="1"/>
    <col min="15154" max="15154" width="9.375" style="177" customWidth="1"/>
    <col min="15155" max="15155" width="9" style="177" customWidth="1"/>
    <col min="15156" max="15156" width="5.875" style="177" customWidth="1"/>
    <col min="15157" max="15157" width="7.125" style="177" customWidth="1"/>
    <col min="15158" max="15158" width="8.125" style="177" customWidth="1"/>
    <col min="15159" max="15159" width="10.25" style="177" customWidth="1"/>
    <col min="15160" max="15380" width="9" style="177" customWidth="1"/>
    <col min="15381" max="15381" width="36.875" style="177" customWidth="1"/>
    <col min="15382" max="15382" width="7.125" style="177" customWidth="1"/>
    <col min="15383" max="15383" width="6" style="177" customWidth="1"/>
    <col min="15384" max="15384" width="5.75" style="177" customWidth="1"/>
    <col min="15385" max="15385" width="10.5" style="177" customWidth="1"/>
    <col min="15386" max="15386" width="7.5" style="177" customWidth="1"/>
    <col min="15387" max="15387" width="6.375" style="177" customWidth="1"/>
    <col min="15388" max="15388" width="6.5" style="177" customWidth="1"/>
    <col min="15389" max="15389" width="6.375" style="177" customWidth="1"/>
    <col min="15390" max="15390" width="7.875" style="177" customWidth="1"/>
    <col min="15391" max="15391" width="7.75" style="177" customWidth="1"/>
    <col min="15392" max="15395" width="6.5" style="177" customWidth="1"/>
    <col min="15396" max="15396" width="6.875" style="177" customWidth="1"/>
    <col min="15397" max="15397" width="9" style="177" customWidth="1"/>
    <col min="15398" max="15398" width="6.125" style="177" customWidth="1"/>
    <col min="15399" max="15399" width="7.5" style="177" customWidth="1"/>
    <col min="15400" max="15400" width="7.625" style="177" customWidth="1"/>
    <col min="15401" max="15401" width="7.75" style="177" customWidth="1"/>
    <col min="15402" max="15402" width="10.125" style="177" customWidth="1"/>
    <col min="15403" max="15403" width="12" style="177" customWidth="1"/>
    <col min="15404" max="15404" width="10.25" style="177" customWidth="1"/>
    <col min="15405" max="15405" width="8.75" style="177" customWidth="1"/>
    <col min="15406" max="15406" width="7.75" style="177" customWidth="1"/>
    <col min="15407" max="15407" width="9.125" style="177" customWidth="1"/>
    <col min="15408" max="15408" width="9.875" style="177" customWidth="1"/>
    <col min="15409" max="15409" width="7.75" style="177" customWidth="1"/>
    <col min="15410" max="15410" width="9.375" style="177" customWidth="1"/>
    <col min="15411" max="15411" width="9" style="177" customWidth="1"/>
    <col min="15412" max="15412" width="5.875" style="177" customWidth="1"/>
    <col min="15413" max="15413" width="7.125" style="177" customWidth="1"/>
    <col min="15414" max="15414" width="8.125" style="177" customWidth="1"/>
    <col min="15415" max="15415" width="10.25" style="177" customWidth="1"/>
    <col min="15416" max="15636" width="9" style="177" customWidth="1"/>
    <col min="15637" max="15637" width="36.875" style="177" customWidth="1"/>
    <col min="15638" max="15638" width="7.125" style="177" customWidth="1"/>
    <col min="15639" max="15639" width="6" style="177" customWidth="1"/>
    <col min="15640" max="15640" width="5.75" style="177" customWidth="1"/>
    <col min="15641" max="15641" width="10.5" style="177" customWidth="1"/>
    <col min="15642" max="15642" width="7.5" style="177" customWidth="1"/>
    <col min="15643" max="15643" width="6.375" style="177" customWidth="1"/>
    <col min="15644" max="15644" width="6.5" style="177" customWidth="1"/>
    <col min="15645" max="15645" width="6.375" style="177" customWidth="1"/>
    <col min="15646" max="15646" width="7.875" style="177" customWidth="1"/>
    <col min="15647" max="15647" width="7.75" style="177" customWidth="1"/>
    <col min="15648" max="15651" width="6.5" style="177" customWidth="1"/>
    <col min="15652" max="15652" width="6.875" style="177" customWidth="1"/>
    <col min="15653" max="15653" width="9" style="177" customWidth="1"/>
    <col min="15654" max="15654" width="6.125" style="177" customWidth="1"/>
    <col min="15655" max="15655" width="7.5" style="177" customWidth="1"/>
    <col min="15656" max="15656" width="7.625" style="177" customWidth="1"/>
    <col min="15657" max="15657" width="7.75" style="177" customWidth="1"/>
    <col min="15658" max="15658" width="10.125" style="177" customWidth="1"/>
    <col min="15659" max="15659" width="12" style="177" customWidth="1"/>
    <col min="15660" max="15660" width="10.25" style="177" customWidth="1"/>
    <col min="15661" max="15661" width="8.75" style="177" customWidth="1"/>
    <col min="15662" max="15662" width="7.75" style="177" customWidth="1"/>
    <col min="15663" max="15663" width="9.125" style="177" customWidth="1"/>
    <col min="15664" max="15664" width="9.875" style="177" customWidth="1"/>
    <col min="15665" max="15665" width="7.75" style="177" customWidth="1"/>
    <col min="15666" max="15666" width="9.375" style="177" customWidth="1"/>
    <col min="15667" max="15667" width="9" style="177" customWidth="1"/>
    <col min="15668" max="15668" width="5.875" style="177" customWidth="1"/>
    <col min="15669" max="15669" width="7.125" style="177" customWidth="1"/>
    <col min="15670" max="15670" width="8.125" style="177" customWidth="1"/>
    <col min="15671" max="15671" width="10.25" style="177" customWidth="1"/>
    <col min="15672" max="15892" width="9" style="177" customWidth="1"/>
    <col min="15893" max="15893" width="36.875" style="177" customWidth="1"/>
    <col min="15894" max="15894" width="7.125" style="177" customWidth="1"/>
    <col min="15895" max="15895" width="6" style="177" customWidth="1"/>
    <col min="15896" max="15896" width="5.75" style="177" customWidth="1"/>
    <col min="15897" max="15897" width="10.5" style="177" customWidth="1"/>
    <col min="15898" max="15898" width="7.5" style="177" customWidth="1"/>
    <col min="15899" max="15899" width="6.375" style="177" customWidth="1"/>
    <col min="15900" max="15900" width="6.5" style="177" customWidth="1"/>
    <col min="15901" max="15901" width="6.375" style="177" customWidth="1"/>
    <col min="15902" max="15902" width="7.875" style="177" customWidth="1"/>
    <col min="15903" max="15903" width="7.75" style="177" customWidth="1"/>
    <col min="15904" max="15907" width="6.5" style="177" customWidth="1"/>
    <col min="15908" max="15908" width="6.875" style="177" customWidth="1"/>
    <col min="15909" max="15909" width="9" style="177" customWidth="1"/>
    <col min="15910" max="15910" width="6.125" style="177" customWidth="1"/>
    <col min="15911" max="15911" width="7.5" style="177" customWidth="1"/>
    <col min="15912" max="15912" width="7.625" style="177" customWidth="1"/>
    <col min="15913" max="15913" width="7.75" style="177" customWidth="1"/>
    <col min="15914" max="15914" width="10.125" style="177" customWidth="1"/>
    <col min="15915" max="15915" width="12" style="177" customWidth="1"/>
    <col min="15916" max="15916" width="10.25" style="177" customWidth="1"/>
    <col min="15917" max="15917" width="8.75" style="177" customWidth="1"/>
    <col min="15918" max="15918" width="7.75" style="177" customWidth="1"/>
    <col min="15919" max="15919" width="9.125" style="177" customWidth="1"/>
    <col min="15920" max="15920" width="9.875" style="177" customWidth="1"/>
    <col min="15921" max="15921" width="7.75" style="177" customWidth="1"/>
    <col min="15922" max="15922" width="9.375" style="177" customWidth="1"/>
    <col min="15923" max="15923" width="9" style="177" customWidth="1"/>
    <col min="15924" max="15924" width="5.875" style="177" customWidth="1"/>
    <col min="15925" max="15925" width="7.125" style="177" customWidth="1"/>
    <col min="15926" max="15926" width="8.125" style="177" customWidth="1"/>
    <col min="15927" max="15927" width="10.25" style="177" customWidth="1"/>
    <col min="15928" max="16148" width="9" style="177" customWidth="1"/>
    <col min="16149" max="16149" width="36.875" style="177" customWidth="1"/>
    <col min="16150" max="16150" width="7.125" style="177" customWidth="1"/>
    <col min="16151" max="16151" width="6" style="177" customWidth="1"/>
    <col min="16152" max="16152" width="5.75" style="177" customWidth="1"/>
    <col min="16153" max="16153" width="10.5" style="177" customWidth="1"/>
    <col min="16154" max="16154" width="7.5" style="177" customWidth="1"/>
    <col min="16155" max="16155" width="6.375" style="177" customWidth="1"/>
    <col min="16156" max="16156" width="6.5" style="177" customWidth="1"/>
    <col min="16157" max="16157" width="6.375" style="177" customWidth="1"/>
    <col min="16158" max="16158" width="7.875" style="177" customWidth="1"/>
    <col min="16159" max="16159" width="7.75" style="177" customWidth="1"/>
    <col min="16160" max="16163" width="6.5" style="177" customWidth="1"/>
    <col min="16164" max="16164" width="6.875" style="177" customWidth="1"/>
    <col min="16165" max="16165" width="9" style="177" customWidth="1"/>
    <col min="16166" max="16166" width="6.125" style="177" customWidth="1"/>
    <col min="16167" max="16167" width="7.5" style="177" customWidth="1"/>
    <col min="16168" max="16168" width="7.625" style="177" customWidth="1"/>
    <col min="16169" max="16169" width="7.75" style="177" customWidth="1"/>
    <col min="16170" max="16170" width="10.125" style="177" customWidth="1"/>
    <col min="16171" max="16171" width="12" style="177" customWidth="1"/>
    <col min="16172" max="16172" width="10.25" style="177" customWidth="1"/>
    <col min="16173" max="16173" width="8.75" style="177" customWidth="1"/>
    <col min="16174" max="16174" width="7.75" style="177" customWidth="1"/>
    <col min="16175" max="16175" width="9.125" style="177" customWidth="1"/>
    <col min="16176" max="16176" width="9.875" style="177" customWidth="1"/>
    <col min="16177" max="16177" width="7.75" style="177" customWidth="1"/>
    <col min="16178" max="16178" width="9.375" style="177" customWidth="1"/>
    <col min="16179" max="16179" width="9" style="177" customWidth="1"/>
    <col min="16180" max="16180" width="5.875" style="177" customWidth="1"/>
    <col min="16181" max="16181" width="7.125" style="177" customWidth="1"/>
    <col min="16182" max="16182" width="8.125" style="177" customWidth="1"/>
    <col min="16183" max="16183" width="10.25" style="177" customWidth="1"/>
    <col min="16184" max="16384" width="9" style="177"/>
  </cols>
  <sheetData>
    <row r="1" spans="1:102" ht="18.75">
      <c r="BC1" s="473" t="s">
        <v>1037</v>
      </c>
    </row>
    <row r="2" spans="1:102" ht="18.75">
      <c r="BC2" s="179" t="s">
        <v>1</v>
      </c>
    </row>
    <row r="3" spans="1:102" ht="18.75">
      <c r="BC3" s="179" t="s">
        <v>2</v>
      </c>
    </row>
    <row r="4" spans="1:102" ht="18.75">
      <c r="A4" s="1107" t="s">
        <v>1137</v>
      </c>
      <c r="B4" s="1107"/>
      <c r="C4" s="1107"/>
      <c r="D4" s="1107"/>
      <c r="E4" s="1107"/>
      <c r="F4" s="1107"/>
      <c r="G4" s="1107"/>
      <c r="H4" s="1107"/>
      <c r="I4" s="1107"/>
      <c r="J4" s="1107"/>
      <c r="K4" s="1107"/>
      <c r="L4" s="1107"/>
      <c r="M4" s="1107"/>
      <c r="N4" s="1107"/>
      <c r="O4" s="1107"/>
      <c r="P4" s="1107"/>
      <c r="Q4" s="1107"/>
      <c r="R4" s="1107"/>
      <c r="S4" s="1107"/>
      <c r="T4" s="1107"/>
      <c r="U4" s="1107"/>
      <c r="V4" s="1107"/>
      <c r="W4" s="1107"/>
      <c r="X4" s="1107"/>
      <c r="Y4" s="1107"/>
      <c r="Z4" s="1107"/>
      <c r="AA4" s="1107"/>
      <c r="AB4" s="1107"/>
      <c r="AC4" s="1107"/>
      <c r="AD4" s="1107"/>
      <c r="AE4" s="1107"/>
      <c r="AF4" s="1107"/>
      <c r="AG4" s="1107"/>
      <c r="AH4" s="1107"/>
      <c r="AI4" s="1107"/>
      <c r="AJ4" s="1107"/>
      <c r="AK4" s="1107"/>
      <c r="AL4" s="1107"/>
      <c r="AM4" s="1107"/>
      <c r="AN4" s="1107"/>
      <c r="AO4" s="1107"/>
      <c r="AP4" s="1107"/>
      <c r="AQ4" s="1107"/>
      <c r="AR4" s="1107"/>
      <c r="AS4" s="1107"/>
      <c r="AT4" s="1107"/>
      <c r="AU4" s="1107"/>
      <c r="AV4" s="1107"/>
      <c r="AW4" s="1107"/>
      <c r="AX4" s="1107"/>
      <c r="AY4" s="1107"/>
      <c r="AZ4" s="1107"/>
      <c r="BA4" s="1107"/>
      <c r="BB4" s="1107"/>
      <c r="BC4" s="1107"/>
      <c r="BD4" s="517"/>
      <c r="BE4" s="517"/>
      <c r="BF4" s="517"/>
      <c r="BG4" s="517"/>
      <c r="BH4" s="517"/>
      <c r="BI4" s="517"/>
      <c r="BJ4" s="517"/>
      <c r="BK4" s="517"/>
      <c r="BL4" s="517"/>
      <c r="BM4" s="517"/>
      <c r="BN4" s="517"/>
      <c r="BO4" s="517"/>
      <c r="BP4" s="517"/>
      <c r="BQ4" s="517"/>
    </row>
    <row r="5" spans="1:102" ht="18.75" customHeight="1">
      <c r="A5" s="1105" t="s">
        <v>1082</v>
      </c>
      <c r="B5" s="1105"/>
      <c r="C5" s="1105"/>
      <c r="D5" s="1105"/>
      <c r="E5" s="1105"/>
      <c r="F5" s="1105"/>
      <c r="G5" s="1105"/>
      <c r="H5" s="1105"/>
      <c r="I5" s="1105"/>
      <c r="J5" s="1105"/>
      <c r="K5" s="1105"/>
      <c r="L5" s="1105"/>
      <c r="M5" s="1105"/>
      <c r="N5" s="1105"/>
      <c r="O5" s="1105"/>
      <c r="P5" s="1105"/>
      <c r="Q5" s="1105"/>
      <c r="R5" s="1105"/>
      <c r="S5" s="1105"/>
      <c r="T5" s="1105"/>
      <c r="U5" s="1105"/>
      <c r="V5" s="1105"/>
      <c r="W5" s="1105"/>
      <c r="X5" s="1105"/>
      <c r="Y5" s="1105"/>
      <c r="Z5" s="1105"/>
      <c r="AA5" s="1105"/>
      <c r="AB5" s="1105"/>
      <c r="AC5" s="1105"/>
      <c r="AD5" s="1105"/>
      <c r="AE5" s="1105"/>
      <c r="AF5" s="1105"/>
      <c r="AG5" s="1105"/>
      <c r="AH5" s="1105"/>
      <c r="AI5" s="1105"/>
      <c r="AJ5" s="1105"/>
      <c r="AK5" s="1105"/>
      <c r="AL5" s="1105"/>
      <c r="AM5" s="1105"/>
      <c r="AN5" s="1105"/>
      <c r="AO5" s="1105"/>
      <c r="AP5" s="1105"/>
      <c r="AQ5" s="1105"/>
      <c r="AR5" s="1105"/>
      <c r="AS5" s="1105"/>
      <c r="AT5" s="1105"/>
      <c r="AU5" s="1105"/>
      <c r="AV5" s="1105"/>
      <c r="AW5" s="1105"/>
      <c r="AX5" s="1105"/>
      <c r="AY5" s="1105"/>
      <c r="AZ5" s="1105"/>
      <c r="BA5" s="1105"/>
      <c r="BB5" s="1105"/>
      <c r="BC5" s="1105"/>
      <c r="BD5" s="518"/>
      <c r="BE5" s="518"/>
      <c r="BF5" s="518"/>
      <c r="BG5" s="518"/>
      <c r="BH5" s="518"/>
    </row>
    <row r="6" spans="1:102" ht="18.75" customHeight="1">
      <c r="A6" s="519"/>
      <c r="B6" s="519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519"/>
      <c r="AQ6" s="519"/>
      <c r="AR6" s="519"/>
      <c r="AS6" s="519"/>
      <c r="AT6" s="519"/>
      <c r="AU6" s="519"/>
      <c r="AV6" s="519"/>
      <c r="AW6" s="519"/>
      <c r="AX6" s="519"/>
      <c r="AY6" s="519"/>
      <c r="AZ6" s="519"/>
      <c r="BA6" s="519"/>
      <c r="BB6" s="519"/>
      <c r="BC6" s="519"/>
      <c r="BD6" s="518"/>
      <c r="BE6" s="518"/>
      <c r="BF6" s="518"/>
      <c r="BG6" s="518"/>
      <c r="BH6" s="518"/>
    </row>
    <row r="7" spans="1:102" ht="18.75">
      <c r="A7" s="1103" t="s">
        <v>914</v>
      </c>
      <c r="B7" s="1103"/>
      <c r="C7" s="1103"/>
      <c r="D7" s="1103"/>
      <c r="E7" s="1103"/>
      <c r="F7" s="1103"/>
      <c r="G7" s="1103"/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3"/>
      <c r="S7" s="1103"/>
      <c r="T7" s="1103"/>
      <c r="U7" s="1103"/>
      <c r="V7" s="1103"/>
      <c r="W7" s="1103"/>
      <c r="X7" s="1103"/>
      <c r="Y7" s="1103"/>
      <c r="Z7" s="1103"/>
      <c r="AA7" s="1103"/>
      <c r="AB7" s="1103"/>
      <c r="AC7" s="1103"/>
      <c r="AD7" s="1103"/>
      <c r="AE7" s="1103"/>
      <c r="AF7" s="1103"/>
      <c r="AG7" s="1103"/>
      <c r="AH7" s="1103"/>
      <c r="AI7" s="1103"/>
      <c r="AJ7" s="1103"/>
      <c r="AK7" s="1103"/>
      <c r="AL7" s="1103"/>
      <c r="AM7" s="1103"/>
      <c r="AN7" s="1103"/>
      <c r="AO7" s="1103"/>
      <c r="AP7" s="1103"/>
      <c r="AQ7" s="1103"/>
      <c r="AR7" s="1103"/>
      <c r="AS7" s="1103"/>
      <c r="AT7" s="1103"/>
      <c r="AU7" s="1103"/>
      <c r="AV7" s="1103"/>
      <c r="AW7" s="1103"/>
      <c r="AX7" s="1103"/>
      <c r="AY7" s="1103"/>
      <c r="AZ7" s="1103"/>
      <c r="BA7" s="1103"/>
      <c r="BB7" s="1103"/>
      <c r="BC7" s="1103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</row>
    <row r="8" spans="1:102">
      <c r="A8" s="1138" t="s">
        <v>1038</v>
      </c>
      <c r="B8" s="1138"/>
      <c r="C8" s="1138"/>
      <c r="D8" s="1138"/>
      <c r="E8" s="1138"/>
      <c r="F8" s="1138"/>
      <c r="G8" s="1138"/>
      <c r="H8" s="1138"/>
      <c r="I8" s="1138"/>
      <c r="J8" s="1138"/>
      <c r="K8" s="1138"/>
      <c r="L8" s="1138"/>
      <c r="M8" s="1138"/>
      <c r="N8" s="1138"/>
      <c r="O8" s="1138"/>
      <c r="P8" s="1138"/>
      <c r="Q8" s="1138"/>
      <c r="R8" s="1138"/>
      <c r="S8" s="1138"/>
      <c r="T8" s="1138"/>
      <c r="U8" s="1138"/>
      <c r="V8" s="1138"/>
      <c r="W8" s="1138"/>
      <c r="X8" s="1138"/>
      <c r="Y8" s="1138"/>
      <c r="Z8" s="1138"/>
      <c r="AA8" s="1138"/>
      <c r="AB8" s="1138"/>
      <c r="AC8" s="1138"/>
      <c r="AD8" s="1138"/>
      <c r="AE8" s="1138"/>
      <c r="AF8" s="1138"/>
      <c r="AG8" s="1138"/>
      <c r="AH8" s="1138"/>
      <c r="AI8" s="1138"/>
      <c r="AJ8" s="1138"/>
      <c r="AK8" s="1138"/>
      <c r="AL8" s="1138"/>
      <c r="AM8" s="1138"/>
      <c r="AN8" s="1138"/>
      <c r="AO8" s="1138"/>
      <c r="AP8" s="1138"/>
      <c r="AQ8" s="1138"/>
      <c r="AR8" s="1138"/>
      <c r="AS8" s="1138"/>
      <c r="AT8" s="1138"/>
      <c r="AU8" s="1138"/>
      <c r="AV8" s="1138"/>
      <c r="AW8" s="1138"/>
      <c r="AX8" s="1138"/>
      <c r="AY8" s="1138"/>
      <c r="AZ8" s="1138"/>
      <c r="BA8" s="1138"/>
      <c r="BB8" s="1138"/>
      <c r="BC8" s="1138"/>
      <c r="BD8" s="520"/>
      <c r="BE8" s="520"/>
      <c r="BF8" s="520"/>
      <c r="BG8" s="520"/>
      <c r="BH8" s="520"/>
      <c r="BI8" s="520"/>
      <c r="BJ8" s="520"/>
      <c r="BK8" s="520"/>
      <c r="BL8" s="520"/>
      <c r="BM8" s="520"/>
      <c r="BN8" s="520"/>
      <c r="BO8" s="520"/>
      <c r="BP8" s="520"/>
      <c r="BQ8" s="520"/>
      <c r="BR8" s="520"/>
      <c r="BS8" s="520"/>
      <c r="BT8" s="520"/>
      <c r="BU8" s="520"/>
      <c r="BV8" s="520"/>
      <c r="BW8" s="520"/>
      <c r="BX8" s="520"/>
      <c r="BY8" s="520"/>
      <c r="BZ8" s="520"/>
      <c r="CA8" s="520"/>
      <c r="CB8" s="520"/>
      <c r="CC8" s="520"/>
      <c r="CD8" s="520"/>
      <c r="CE8" s="520"/>
      <c r="CF8" s="520"/>
      <c r="CG8" s="520"/>
      <c r="CH8" s="520"/>
      <c r="CI8" s="520"/>
      <c r="CJ8" s="520"/>
      <c r="CK8" s="520"/>
      <c r="CL8" s="520"/>
      <c r="CM8" s="520"/>
      <c r="CN8" s="520"/>
      <c r="CO8" s="520"/>
      <c r="CP8" s="520"/>
      <c r="CQ8" s="520"/>
      <c r="CR8" s="520"/>
      <c r="CS8" s="520"/>
      <c r="CT8" s="520"/>
      <c r="CU8" s="520"/>
      <c r="CV8" s="520"/>
      <c r="CW8" s="520"/>
      <c r="CX8" s="520"/>
    </row>
    <row r="9" spans="1:102" ht="18.75">
      <c r="BP9" s="179"/>
    </row>
    <row r="10" spans="1:102" ht="18.75">
      <c r="A10" s="1107" t="s">
        <v>1083</v>
      </c>
      <c r="B10" s="1107"/>
      <c r="C10" s="1107"/>
      <c r="D10" s="1107"/>
      <c r="E10" s="1107"/>
      <c r="F10" s="1107"/>
      <c r="G10" s="1107"/>
      <c r="H10" s="1107"/>
      <c r="I10" s="1107"/>
      <c r="J10" s="1107"/>
      <c r="K10" s="1107"/>
      <c r="L10" s="1107"/>
      <c r="M10" s="1107"/>
      <c r="N10" s="1107"/>
      <c r="O10" s="1107"/>
      <c r="P10" s="1107"/>
      <c r="Q10" s="1107"/>
      <c r="R10" s="1107"/>
      <c r="S10" s="1107"/>
      <c r="T10" s="1107"/>
      <c r="U10" s="1107"/>
      <c r="V10" s="1107"/>
      <c r="W10" s="1107"/>
      <c r="X10" s="1107"/>
      <c r="Y10" s="1107"/>
      <c r="Z10" s="1107"/>
      <c r="AA10" s="1107"/>
      <c r="AB10" s="1107"/>
      <c r="AC10" s="1107"/>
      <c r="AD10" s="1107"/>
      <c r="AE10" s="1107"/>
      <c r="AF10" s="1107"/>
      <c r="AG10" s="1107"/>
      <c r="AH10" s="1107"/>
      <c r="AI10" s="1107"/>
      <c r="AJ10" s="1107"/>
      <c r="AK10" s="1107"/>
      <c r="AL10" s="1107"/>
      <c r="AM10" s="1107"/>
      <c r="AN10" s="1107"/>
      <c r="AO10" s="1107"/>
      <c r="AP10" s="1107"/>
      <c r="AQ10" s="1107"/>
      <c r="AR10" s="1107"/>
      <c r="AS10" s="1107"/>
      <c r="AT10" s="1107"/>
      <c r="AU10" s="1107"/>
      <c r="AV10" s="1107"/>
      <c r="AW10" s="1107"/>
      <c r="AX10" s="1107"/>
      <c r="AY10" s="1107"/>
      <c r="AZ10" s="1107"/>
      <c r="BA10" s="1107"/>
      <c r="BB10" s="1107"/>
      <c r="BC10" s="1107"/>
      <c r="BD10" s="517"/>
      <c r="BE10" s="517"/>
      <c r="BF10" s="517"/>
      <c r="BG10" s="517"/>
      <c r="BH10" s="517"/>
      <c r="BI10" s="517"/>
      <c r="BJ10" s="517"/>
      <c r="BK10" s="517"/>
      <c r="BL10" s="517"/>
      <c r="BM10" s="517"/>
      <c r="BN10" s="517"/>
      <c r="BO10" s="517"/>
      <c r="BP10" s="517"/>
      <c r="BQ10" s="517"/>
      <c r="BR10" s="517"/>
      <c r="BS10" s="517"/>
      <c r="BT10" s="517"/>
      <c r="BU10" s="517"/>
      <c r="BV10" s="517"/>
      <c r="BW10" s="517"/>
      <c r="BX10" s="517"/>
      <c r="BY10" s="517"/>
      <c r="BZ10" s="517"/>
      <c r="CA10" s="517"/>
      <c r="CB10" s="517"/>
      <c r="CC10" s="517"/>
      <c r="CD10" s="517"/>
      <c r="CE10" s="517"/>
      <c r="CF10" s="517"/>
      <c r="CG10" s="517"/>
      <c r="CH10" s="517"/>
      <c r="CI10" s="517"/>
      <c r="CJ10" s="517"/>
      <c r="CK10" s="517"/>
      <c r="CL10" s="517"/>
      <c r="CM10" s="517"/>
      <c r="CN10" s="517"/>
      <c r="CO10" s="517"/>
      <c r="CP10" s="517"/>
      <c r="CQ10" s="517"/>
      <c r="CR10" s="517"/>
      <c r="CS10" s="517"/>
      <c r="CT10" s="517"/>
      <c r="CU10" s="517"/>
    </row>
    <row r="11" spans="1:102" ht="18.75">
      <c r="A11" s="474"/>
      <c r="B11" s="474"/>
      <c r="C11" s="474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474"/>
      <c r="BB11" s="474"/>
      <c r="BC11" s="474"/>
      <c r="BD11" s="474"/>
      <c r="BE11" s="474"/>
      <c r="BF11" s="474"/>
      <c r="BG11" s="474"/>
      <c r="BH11" s="474"/>
      <c r="BI11" s="474"/>
      <c r="BJ11" s="474"/>
      <c r="BK11" s="474"/>
      <c r="BL11" s="474"/>
      <c r="BM11" s="474"/>
      <c r="BN11" s="474"/>
      <c r="BO11" s="474"/>
      <c r="BP11" s="474"/>
      <c r="BQ11" s="474"/>
      <c r="BR11" s="517"/>
      <c r="BS11" s="517"/>
      <c r="BT11" s="517"/>
      <c r="BU11" s="517"/>
      <c r="BV11" s="517"/>
      <c r="BW11" s="517"/>
      <c r="BX11" s="517"/>
      <c r="BY11" s="517"/>
      <c r="BZ11" s="517"/>
      <c r="CA11" s="517"/>
      <c r="CB11" s="517"/>
      <c r="CC11" s="517"/>
      <c r="CD11" s="517"/>
      <c r="CE11" s="517"/>
      <c r="CF11" s="517"/>
      <c r="CG11" s="517"/>
      <c r="CH11" s="517"/>
      <c r="CI11" s="517"/>
      <c r="CJ11" s="517"/>
      <c r="CK11" s="517"/>
      <c r="CL11" s="517"/>
      <c r="CM11" s="517"/>
      <c r="CN11" s="517"/>
      <c r="CO11" s="517"/>
      <c r="CP11" s="517"/>
      <c r="CQ11" s="517"/>
      <c r="CR11" s="517"/>
      <c r="CS11" s="517"/>
      <c r="CT11" s="517"/>
      <c r="CU11" s="517"/>
    </row>
    <row r="12" spans="1:102" ht="18.75">
      <c r="A12" s="1107" t="s">
        <v>1098</v>
      </c>
      <c r="B12" s="1107"/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7"/>
      <c r="X12" s="1107"/>
      <c r="Y12" s="1107"/>
      <c r="Z12" s="1107"/>
      <c r="AA12" s="1107"/>
      <c r="AB12" s="1107"/>
      <c r="AC12" s="1107"/>
      <c r="AD12" s="1107"/>
      <c r="AE12" s="1107"/>
      <c r="AF12" s="1107"/>
      <c r="AG12" s="1107"/>
      <c r="AH12" s="1107"/>
      <c r="AI12" s="1107"/>
      <c r="AJ12" s="1107"/>
      <c r="AK12" s="1107"/>
      <c r="AL12" s="1107"/>
      <c r="AM12" s="1107"/>
      <c r="AN12" s="1107"/>
      <c r="AO12" s="1107"/>
      <c r="AP12" s="1107"/>
      <c r="AQ12" s="1107"/>
      <c r="AR12" s="1107"/>
      <c r="AS12" s="1107"/>
      <c r="AT12" s="1107"/>
      <c r="AU12" s="1107"/>
      <c r="AV12" s="1107"/>
      <c r="AW12" s="1107"/>
      <c r="AX12" s="1107"/>
      <c r="AY12" s="1107"/>
      <c r="AZ12" s="1107"/>
      <c r="BA12" s="1107"/>
      <c r="BB12" s="1107"/>
      <c r="BC12" s="1107"/>
      <c r="BD12" s="517"/>
      <c r="BE12" s="517"/>
      <c r="BF12" s="517"/>
      <c r="BG12" s="517"/>
      <c r="BH12" s="517"/>
      <c r="BI12" s="517"/>
      <c r="BJ12" s="517"/>
      <c r="BK12" s="517"/>
      <c r="BL12" s="517"/>
      <c r="BM12" s="517"/>
      <c r="BN12" s="517"/>
      <c r="BO12" s="517"/>
      <c r="BP12" s="517"/>
      <c r="BQ12" s="517"/>
      <c r="BR12" s="517"/>
      <c r="BS12" s="517"/>
      <c r="BT12" s="517"/>
      <c r="BU12" s="517"/>
      <c r="BV12" s="517"/>
      <c r="BW12" s="517"/>
      <c r="BX12" s="517"/>
      <c r="BY12" s="517"/>
      <c r="BZ12" s="517"/>
      <c r="CA12" s="517"/>
      <c r="CB12" s="517"/>
      <c r="CC12" s="517"/>
      <c r="CD12" s="517"/>
      <c r="CE12" s="517"/>
      <c r="CF12" s="517"/>
      <c r="CG12" s="517"/>
      <c r="CH12" s="517"/>
      <c r="CI12" s="517"/>
      <c r="CJ12" s="517"/>
      <c r="CK12" s="517"/>
      <c r="CL12" s="517"/>
      <c r="CM12" s="517"/>
      <c r="CN12" s="517"/>
      <c r="CO12" s="517"/>
      <c r="CP12" s="517"/>
      <c r="CQ12" s="517"/>
      <c r="CR12" s="517"/>
      <c r="CS12" s="517"/>
      <c r="CT12" s="517"/>
      <c r="CU12" s="517"/>
      <c r="CV12" s="517"/>
      <c r="CW12" s="517"/>
      <c r="CX12" s="517"/>
    </row>
    <row r="13" spans="1:102">
      <c r="A13" s="1139" t="s">
        <v>1039</v>
      </c>
      <c r="B13" s="1139"/>
      <c r="C13" s="1139"/>
      <c r="D13" s="1139"/>
      <c r="E13" s="1139"/>
      <c r="F13" s="1139"/>
      <c r="G13" s="1139"/>
      <c r="H13" s="1139"/>
      <c r="I13" s="1139"/>
      <c r="J13" s="1139"/>
      <c r="K13" s="1139"/>
      <c r="L13" s="1139"/>
      <c r="M13" s="1139"/>
      <c r="N13" s="1139"/>
      <c r="O13" s="1139"/>
      <c r="P13" s="1139"/>
      <c r="Q13" s="1139"/>
      <c r="R13" s="1139"/>
      <c r="S13" s="1139"/>
      <c r="T13" s="1139"/>
      <c r="U13" s="1139"/>
      <c r="V13" s="1139"/>
      <c r="W13" s="1139"/>
      <c r="X13" s="1139"/>
      <c r="Y13" s="1139"/>
      <c r="Z13" s="1139"/>
      <c r="AA13" s="1139"/>
      <c r="AB13" s="1139"/>
      <c r="AC13" s="1139"/>
      <c r="AD13" s="1139"/>
      <c r="AE13" s="1139"/>
      <c r="AF13" s="1139"/>
      <c r="AG13" s="1139"/>
      <c r="AH13" s="1139"/>
      <c r="AI13" s="1139"/>
      <c r="AJ13" s="1139"/>
      <c r="AK13" s="1139"/>
      <c r="AL13" s="1139"/>
      <c r="AM13" s="1139"/>
      <c r="AN13" s="1139"/>
      <c r="AO13" s="1139"/>
      <c r="AP13" s="1139"/>
      <c r="AQ13" s="1139"/>
      <c r="AR13" s="1139"/>
      <c r="AS13" s="1139"/>
      <c r="AT13" s="1139"/>
      <c r="AU13" s="1139"/>
      <c r="AV13" s="1139"/>
      <c r="AW13" s="1139"/>
      <c r="AX13" s="1139"/>
      <c r="AY13" s="1139"/>
      <c r="AZ13" s="1139"/>
      <c r="BA13" s="1139"/>
      <c r="BB13" s="1139"/>
      <c r="BC13" s="1139"/>
    </row>
    <row r="14" spans="1:102">
      <c r="A14" s="1140"/>
      <c r="B14" s="1140"/>
      <c r="C14" s="1140"/>
      <c r="D14" s="1140"/>
      <c r="E14" s="1140"/>
      <c r="F14" s="1140"/>
      <c r="G14" s="1140"/>
      <c r="H14" s="1140"/>
      <c r="I14" s="1140"/>
      <c r="J14" s="1140"/>
      <c r="K14" s="1140"/>
      <c r="L14" s="1140"/>
      <c r="M14" s="1140"/>
      <c r="N14" s="1140"/>
      <c r="O14" s="1140"/>
      <c r="P14" s="1140"/>
      <c r="Q14" s="1140"/>
      <c r="R14" s="1140"/>
      <c r="S14" s="1140"/>
      <c r="T14" s="1140"/>
      <c r="U14" s="1140"/>
      <c r="V14" s="1140"/>
      <c r="W14" s="1140"/>
      <c r="X14" s="1140"/>
      <c r="Y14" s="1140"/>
      <c r="Z14" s="1140"/>
      <c r="AA14" s="1140"/>
      <c r="AB14" s="1140"/>
      <c r="AC14" s="1140"/>
      <c r="AD14" s="1140"/>
      <c r="AE14" s="1140"/>
      <c r="AF14" s="1140"/>
      <c r="AG14" s="1140"/>
      <c r="AH14" s="1140"/>
      <c r="AI14" s="1140"/>
      <c r="AJ14" s="1140"/>
      <c r="AK14" s="1140"/>
      <c r="AL14" s="1140"/>
      <c r="AM14" s="1140"/>
      <c r="AN14" s="1140"/>
      <c r="AO14" s="1140"/>
      <c r="AP14" s="1140"/>
      <c r="AQ14" s="1140"/>
      <c r="AR14" s="1140"/>
      <c r="AS14" s="1140"/>
      <c r="AT14" s="1140"/>
      <c r="AU14" s="1140"/>
      <c r="AV14" s="1140"/>
      <c r="AW14" s="1140"/>
      <c r="AX14" s="1140"/>
      <c r="AY14" s="1140"/>
      <c r="AZ14" s="1140"/>
      <c r="BA14" s="1140"/>
      <c r="BB14" s="1140"/>
      <c r="BC14" s="1140"/>
    </row>
    <row r="15" spans="1:102" ht="51.75" customHeight="1">
      <c r="A15" s="1132" t="s">
        <v>6</v>
      </c>
      <c r="B15" s="1132" t="s">
        <v>7</v>
      </c>
      <c r="C15" s="1141" t="s">
        <v>8</v>
      </c>
      <c r="D15" s="1132" t="s">
        <v>1087</v>
      </c>
      <c r="E15" s="1132"/>
      <c r="F15" s="1132"/>
      <c r="G15" s="1132"/>
      <c r="H15" s="1132"/>
      <c r="I15" s="1132"/>
      <c r="J15" s="1132"/>
      <c r="K15" s="1132"/>
      <c r="L15" s="1132"/>
      <c r="M15" s="1132"/>
      <c r="N15" s="1132"/>
      <c r="O15" s="1132"/>
      <c r="P15" s="1132"/>
      <c r="Q15" s="1132"/>
      <c r="R15" s="1132"/>
      <c r="S15" s="1132"/>
      <c r="T15" s="1132"/>
      <c r="U15" s="1132"/>
      <c r="V15" s="1132"/>
      <c r="W15" s="1132"/>
      <c r="X15" s="1132"/>
      <c r="Y15" s="1132"/>
      <c r="Z15" s="1132"/>
      <c r="AA15" s="1132"/>
      <c r="AB15" s="1132"/>
      <c r="AC15" s="1132"/>
      <c r="AD15" s="1132" t="s">
        <v>1138</v>
      </c>
      <c r="AE15" s="1132"/>
      <c r="AF15" s="1132"/>
      <c r="AG15" s="1132"/>
      <c r="AH15" s="1132"/>
      <c r="AI15" s="1132"/>
      <c r="AJ15" s="1132"/>
      <c r="AK15" s="1132"/>
      <c r="AL15" s="1132"/>
      <c r="AM15" s="1132"/>
      <c r="AN15" s="1132"/>
      <c r="AO15" s="1132"/>
      <c r="AP15" s="1132"/>
      <c r="AQ15" s="1132"/>
      <c r="AR15" s="1132"/>
      <c r="AS15" s="1132"/>
      <c r="AT15" s="1132"/>
      <c r="AU15" s="1132"/>
      <c r="AV15" s="1132"/>
      <c r="AW15" s="1132"/>
      <c r="AX15" s="1132"/>
      <c r="AY15" s="1132"/>
      <c r="AZ15" s="1132"/>
      <c r="BA15" s="1132"/>
      <c r="BB15" s="1132"/>
      <c r="BC15" s="1132"/>
    </row>
    <row r="16" spans="1:102" ht="51.75" customHeight="1">
      <c r="A16" s="1132"/>
      <c r="B16" s="1132"/>
      <c r="C16" s="1142"/>
      <c r="D16" s="283" t="s">
        <v>13</v>
      </c>
      <c r="E16" s="1144" t="s">
        <v>14</v>
      </c>
      <c r="F16" s="1145"/>
      <c r="G16" s="1145"/>
      <c r="H16" s="1145"/>
      <c r="I16" s="1145"/>
      <c r="J16" s="1145"/>
      <c r="K16" s="1145"/>
      <c r="L16" s="1145"/>
      <c r="M16" s="1145"/>
      <c r="N16" s="1145"/>
      <c r="O16" s="1146"/>
      <c r="P16" s="1146"/>
      <c r="Q16" s="1146"/>
      <c r="R16" s="1146"/>
      <c r="S16" s="1146"/>
      <c r="T16" s="1146"/>
      <c r="U16" s="1146"/>
      <c r="V16" s="1146"/>
      <c r="W16" s="1146"/>
      <c r="X16" s="1146"/>
      <c r="Y16" s="1146"/>
      <c r="Z16" s="1146"/>
      <c r="AA16" s="1146"/>
      <c r="AB16" s="1146"/>
      <c r="AC16" s="1147"/>
      <c r="AD16" s="283" t="s">
        <v>13</v>
      </c>
      <c r="AE16" s="1144" t="s">
        <v>14</v>
      </c>
      <c r="AF16" s="1145"/>
      <c r="AG16" s="1145"/>
      <c r="AH16" s="1145"/>
      <c r="AI16" s="1145"/>
      <c r="AJ16" s="1145"/>
      <c r="AK16" s="1145"/>
      <c r="AL16" s="1145"/>
      <c r="AM16" s="1145"/>
      <c r="AN16" s="1145"/>
      <c r="AO16" s="1145"/>
      <c r="AP16" s="1145"/>
      <c r="AQ16" s="1145"/>
      <c r="AR16" s="1145"/>
      <c r="AS16" s="1145"/>
      <c r="AT16" s="1145"/>
      <c r="AU16" s="1145"/>
      <c r="AV16" s="1145"/>
      <c r="AW16" s="1145"/>
      <c r="AX16" s="1145"/>
      <c r="AY16" s="1146"/>
      <c r="AZ16" s="1146"/>
      <c r="BA16" s="1146"/>
      <c r="BB16" s="1146"/>
      <c r="BC16" s="1147"/>
    </row>
    <row r="17" spans="1:55" ht="22.5" customHeight="1">
      <c r="A17" s="1132"/>
      <c r="B17" s="1132"/>
      <c r="C17" s="1142"/>
      <c r="D17" s="1132" t="s">
        <v>921</v>
      </c>
      <c r="E17" s="1132" t="s">
        <v>921</v>
      </c>
      <c r="F17" s="1132"/>
      <c r="G17" s="1132"/>
      <c r="H17" s="1132"/>
      <c r="I17" s="1132"/>
      <c r="J17" s="1113" t="s">
        <v>907</v>
      </c>
      <c r="K17" s="1113"/>
      <c r="L17" s="1113"/>
      <c r="M17" s="1113"/>
      <c r="N17" s="1113"/>
      <c r="O17" s="1113" t="s">
        <v>908</v>
      </c>
      <c r="P17" s="1113"/>
      <c r="Q17" s="1113"/>
      <c r="R17" s="1113"/>
      <c r="S17" s="1113"/>
      <c r="T17" s="1113" t="s">
        <v>929</v>
      </c>
      <c r="U17" s="1113"/>
      <c r="V17" s="1113"/>
      <c r="W17" s="1113"/>
      <c r="X17" s="1113"/>
      <c r="Y17" s="1123" t="s">
        <v>910</v>
      </c>
      <c r="Z17" s="1123"/>
      <c r="AA17" s="1123"/>
      <c r="AB17" s="1123"/>
      <c r="AC17" s="1123"/>
      <c r="AD17" s="1147" t="s">
        <v>921</v>
      </c>
      <c r="AE17" s="1144" t="s">
        <v>921</v>
      </c>
      <c r="AF17" s="1145"/>
      <c r="AG17" s="1145"/>
      <c r="AH17" s="1145"/>
      <c r="AI17" s="1150"/>
      <c r="AJ17" s="1113" t="s">
        <v>907</v>
      </c>
      <c r="AK17" s="1113"/>
      <c r="AL17" s="1113"/>
      <c r="AM17" s="1113"/>
      <c r="AN17" s="1113"/>
      <c r="AO17" s="1113" t="s">
        <v>908</v>
      </c>
      <c r="AP17" s="1113"/>
      <c r="AQ17" s="1113"/>
      <c r="AR17" s="1110"/>
      <c r="AS17" s="1110"/>
      <c r="AT17" s="1110" t="s">
        <v>929</v>
      </c>
      <c r="AU17" s="1110"/>
      <c r="AV17" s="1110"/>
      <c r="AW17" s="1110"/>
      <c r="AX17" s="1126"/>
      <c r="AY17" s="1123" t="s">
        <v>910</v>
      </c>
      <c r="AZ17" s="1123"/>
      <c r="BA17" s="1123"/>
      <c r="BB17" s="1123"/>
      <c r="BC17" s="1123"/>
    </row>
    <row r="18" spans="1:55" ht="194.25" customHeight="1">
      <c r="A18" s="1132"/>
      <c r="B18" s="1132"/>
      <c r="C18" s="1143"/>
      <c r="D18" s="1132"/>
      <c r="E18" s="521" t="s">
        <v>1040</v>
      </c>
      <c r="F18" s="521" t="s">
        <v>1041</v>
      </c>
      <c r="G18" s="521" t="s">
        <v>1042</v>
      </c>
      <c r="H18" s="521" t="s">
        <v>1043</v>
      </c>
      <c r="I18" s="521" t="s">
        <v>1044</v>
      </c>
      <c r="J18" s="521" t="s">
        <v>1040</v>
      </c>
      <c r="K18" s="521" t="s">
        <v>1041</v>
      </c>
      <c r="L18" s="521" t="s">
        <v>1042</v>
      </c>
      <c r="M18" s="521" t="s">
        <v>1043</v>
      </c>
      <c r="N18" s="521" t="s">
        <v>1044</v>
      </c>
      <c r="O18" s="521" t="s">
        <v>1040</v>
      </c>
      <c r="P18" s="521" t="s">
        <v>1041</v>
      </c>
      <c r="Q18" s="521" t="s">
        <v>1042</v>
      </c>
      <c r="R18" s="521" t="s">
        <v>1043</v>
      </c>
      <c r="S18" s="521" t="s">
        <v>1044</v>
      </c>
      <c r="T18" s="521" t="s">
        <v>1040</v>
      </c>
      <c r="U18" s="521" t="s">
        <v>1041</v>
      </c>
      <c r="V18" s="521" t="s">
        <v>1042</v>
      </c>
      <c r="W18" s="521" t="s">
        <v>1043</v>
      </c>
      <c r="X18" s="521" t="s">
        <v>1044</v>
      </c>
      <c r="Y18" s="521" t="s">
        <v>1040</v>
      </c>
      <c r="Z18" s="521" t="s">
        <v>1041</v>
      </c>
      <c r="AA18" s="521" t="s">
        <v>1042</v>
      </c>
      <c r="AB18" s="521" t="s">
        <v>1043</v>
      </c>
      <c r="AC18" s="521" t="s">
        <v>1044</v>
      </c>
      <c r="AD18" s="1148"/>
      <c r="AE18" s="521" t="s">
        <v>1040</v>
      </c>
      <c r="AF18" s="521" t="s">
        <v>1041</v>
      </c>
      <c r="AG18" s="521" t="s">
        <v>1042</v>
      </c>
      <c r="AH18" s="521" t="s">
        <v>1043</v>
      </c>
      <c r="AI18" s="521" t="s">
        <v>1044</v>
      </c>
      <c r="AJ18" s="521" t="s">
        <v>1040</v>
      </c>
      <c r="AK18" s="521" t="s">
        <v>1041</v>
      </c>
      <c r="AL18" s="521" t="s">
        <v>1042</v>
      </c>
      <c r="AM18" s="521" t="s">
        <v>1043</v>
      </c>
      <c r="AN18" s="521" t="s">
        <v>1044</v>
      </c>
      <c r="AO18" s="521" t="s">
        <v>1040</v>
      </c>
      <c r="AP18" s="521" t="s">
        <v>1041</v>
      </c>
      <c r="AQ18" s="521" t="s">
        <v>1042</v>
      </c>
      <c r="AR18" s="521" t="s">
        <v>1043</v>
      </c>
      <c r="AS18" s="521" t="s">
        <v>1044</v>
      </c>
      <c r="AT18" s="521" t="s">
        <v>1040</v>
      </c>
      <c r="AU18" s="521" t="s">
        <v>1041</v>
      </c>
      <c r="AV18" s="521" t="s">
        <v>1042</v>
      </c>
      <c r="AW18" s="521" t="s">
        <v>1043</v>
      </c>
      <c r="AX18" s="522" t="s">
        <v>1044</v>
      </c>
      <c r="AY18" s="521" t="s">
        <v>1040</v>
      </c>
      <c r="AZ18" s="521" t="s">
        <v>1041</v>
      </c>
      <c r="BA18" s="521" t="s">
        <v>1042</v>
      </c>
      <c r="BB18" s="521" t="s">
        <v>1043</v>
      </c>
      <c r="BC18" s="521" t="s">
        <v>1044</v>
      </c>
    </row>
    <row r="19" spans="1:55">
      <c r="A19" s="283">
        <v>1</v>
      </c>
      <c r="B19" s="245">
        <v>2</v>
      </c>
      <c r="C19" s="523">
        <f>B19+1</f>
        <v>3</v>
      </c>
      <c r="D19" s="245">
        <v>4</v>
      </c>
      <c r="E19" s="245" t="s">
        <v>930</v>
      </c>
      <c r="F19" s="245" t="s">
        <v>931</v>
      </c>
      <c r="G19" s="245" t="s">
        <v>932</v>
      </c>
      <c r="H19" s="245" t="s">
        <v>933</v>
      </c>
      <c r="I19" s="245" t="s">
        <v>934</v>
      </c>
      <c r="J19" s="245" t="s">
        <v>937</v>
      </c>
      <c r="K19" s="245" t="s">
        <v>938</v>
      </c>
      <c r="L19" s="245" t="s">
        <v>939</v>
      </c>
      <c r="M19" s="245" t="s">
        <v>940</v>
      </c>
      <c r="N19" s="245" t="s">
        <v>941</v>
      </c>
      <c r="O19" s="245" t="s">
        <v>944</v>
      </c>
      <c r="P19" s="245" t="s">
        <v>945</v>
      </c>
      <c r="Q19" s="245" t="s">
        <v>946</v>
      </c>
      <c r="R19" s="245" t="s">
        <v>947</v>
      </c>
      <c r="S19" s="245" t="s">
        <v>948</v>
      </c>
      <c r="T19" s="245" t="s">
        <v>951</v>
      </c>
      <c r="U19" s="245" t="s">
        <v>952</v>
      </c>
      <c r="V19" s="245" t="s">
        <v>953</v>
      </c>
      <c r="W19" s="245" t="s">
        <v>954</v>
      </c>
      <c r="X19" s="245" t="s">
        <v>955</v>
      </c>
      <c r="Y19" s="245" t="s">
        <v>958</v>
      </c>
      <c r="Z19" s="245" t="s">
        <v>959</v>
      </c>
      <c r="AA19" s="245" t="s">
        <v>960</v>
      </c>
      <c r="AB19" s="245" t="s">
        <v>961</v>
      </c>
      <c r="AC19" s="245" t="s">
        <v>962</v>
      </c>
      <c r="AD19" s="524">
        <v>6</v>
      </c>
      <c r="AE19" s="245" t="s">
        <v>1003</v>
      </c>
      <c r="AF19" s="245" t="s">
        <v>1004</v>
      </c>
      <c r="AG19" s="245" t="s">
        <v>1005</v>
      </c>
      <c r="AH19" s="245" t="s">
        <v>1006</v>
      </c>
      <c r="AI19" s="245" t="s">
        <v>1007</v>
      </c>
      <c r="AJ19" s="245" t="s">
        <v>1045</v>
      </c>
      <c r="AK19" s="245" t="s">
        <v>1046</v>
      </c>
      <c r="AL19" s="245" t="s">
        <v>1047</v>
      </c>
      <c r="AM19" s="245" t="s">
        <v>1048</v>
      </c>
      <c r="AN19" s="245" t="s">
        <v>1049</v>
      </c>
      <c r="AO19" s="245" t="s">
        <v>1050</v>
      </c>
      <c r="AP19" s="245" t="s">
        <v>1051</v>
      </c>
      <c r="AQ19" s="245" t="s">
        <v>1052</v>
      </c>
      <c r="AR19" s="245" t="s">
        <v>1053</v>
      </c>
      <c r="AS19" s="245" t="s">
        <v>1054</v>
      </c>
      <c r="AT19" s="245" t="s">
        <v>1055</v>
      </c>
      <c r="AU19" s="245" t="s">
        <v>1056</v>
      </c>
      <c r="AV19" s="245" t="s">
        <v>1057</v>
      </c>
      <c r="AW19" s="245" t="s">
        <v>1058</v>
      </c>
      <c r="AX19" s="525" t="s">
        <v>1059</v>
      </c>
      <c r="AY19" s="245" t="s">
        <v>1060</v>
      </c>
      <c r="AZ19" s="245" t="s">
        <v>1061</v>
      </c>
      <c r="BA19" s="245" t="s">
        <v>1062</v>
      </c>
      <c r="BB19" s="245" t="s">
        <v>1063</v>
      </c>
      <c r="BC19" s="245" t="s">
        <v>1064</v>
      </c>
    </row>
    <row r="20" spans="1:55">
      <c r="A20" s="526" t="s">
        <v>23</v>
      </c>
      <c r="B20" s="527" t="s">
        <v>24</v>
      </c>
      <c r="C20" s="528" t="s">
        <v>1076</v>
      </c>
      <c r="D20" s="529">
        <f>D21+D22+D23</f>
        <v>26.558000000000003</v>
      </c>
      <c r="E20" s="529">
        <v>0</v>
      </c>
      <c r="F20" s="245">
        <v>0</v>
      </c>
      <c r="G20" s="245">
        <v>0</v>
      </c>
      <c r="H20" s="245">
        <f t="shared" ref="H20:AC20" si="0">H21+H22+H23</f>
        <v>0</v>
      </c>
      <c r="I20" s="245">
        <f t="shared" si="0"/>
        <v>0</v>
      </c>
      <c r="J20" s="245">
        <f t="shared" si="0"/>
        <v>0</v>
      </c>
      <c r="K20" s="245">
        <f t="shared" si="0"/>
        <v>0</v>
      </c>
      <c r="L20" s="245">
        <f t="shared" si="0"/>
        <v>0</v>
      </c>
      <c r="M20" s="245">
        <f t="shared" si="0"/>
        <v>0</v>
      </c>
      <c r="N20" s="245">
        <f t="shared" si="0"/>
        <v>0</v>
      </c>
      <c r="O20" s="245">
        <f t="shared" si="0"/>
        <v>0</v>
      </c>
      <c r="P20" s="245">
        <f t="shared" si="0"/>
        <v>0</v>
      </c>
      <c r="Q20" s="245">
        <f t="shared" si="0"/>
        <v>0</v>
      </c>
      <c r="R20" s="245">
        <f t="shared" si="0"/>
        <v>0</v>
      </c>
      <c r="S20" s="245">
        <f t="shared" si="0"/>
        <v>0</v>
      </c>
      <c r="T20" s="245">
        <f t="shared" si="0"/>
        <v>0</v>
      </c>
      <c r="U20" s="245">
        <f t="shared" si="0"/>
        <v>0</v>
      </c>
      <c r="V20" s="245">
        <f t="shared" si="0"/>
        <v>0</v>
      </c>
      <c r="W20" s="245">
        <f t="shared" si="0"/>
        <v>0</v>
      </c>
      <c r="X20" s="245">
        <f t="shared" si="0"/>
        <v>0</v>
      </c>
      <c r="Y20" s="245">
        <v>0</v>
      </c>
      <c r="Z20" s="245">
        <f t="shared" si="0"/>
        <v>0</v>
      </c>
      <c r="AA20" s="245">
        <v>0</v>
      </c>
      <c r="AB20" s="245">
        <f t="shared" si="0"/>
        <v>0</v>
      </c>
      <c r="AC20" s="245">
        <f t="shared" si="0"/>
        <v>0</v>
      </c>
      <c r="AD20" s="529">
        <f>AD21+AD22+AD23</f>
        <v>26.558000000000003</v>
      </c>
      <c r="AE20" s="501">
        <v>0</v>
      </c>
      <c r="AF20" s="245">
        <f>F20/1.2</f>
        <v>0</v>
      </c>
      <c r="AG20" s="500">
        <f>G20/1.2</f>
        <v>0</v>
      </c>
      <c r="AH20" s="245">
        <f>H20/1.2</f>
        <v>0</v>
      </c>
      <c r="AI20" s="245">
        <f>I20/1.2</f>
        <v>0</v>
      </c>
      <c r="AJ20" s="245">
        <f>AJ21+AJ22+AJ23</f>
        <v>0</v>
      </c>
      <c r="AK20" s="245">
        <f t="shared" ref="AK20:BC20" si="1">AK21+AK22+AK23</f>
        <v>0</v>
      </c>
      <c r="AL20" s="245">
        <f t="shared" si="1"/>
        <v>0</v>
      </c>
      <c r="AM20" s="245">
        <f t="shared" si="1"/>
        <v>0</v>
      </c>
      <c r="AN20" s="245">
        <f t="shared" si="1"/>
        <v>0</v>
      </c>
      <c r="AO20" s="245">
        <f t="shared" si="1"/>
        <v>0</v>
      </c>
      <c r="AP20" s="245">
        <f t="shared" si="1"/>
        <v>0</v>
      </c>
      <c r="AQ20" s="245">
        <f t="shared" si="1"/>
        <v>0</v>
      </c>
      <c r="AR20" s="245">
        <f t="shared" si="1"/>
        <v>0</v>
      </c>
      <c r="AS20" s="245">
        <f t="shared" si="1"/>
        <v>0</v>
      </c>
      <c r="AT20" s="245">
        <f t="shared" si="1"/>
        <v>0</v>
      </c>
      <c r="AU20" s="245">
        <f t="shared" si="1"/>
        <v>0</v>
      </c>
      <c r="AV20" s="245">
        <f t="shared" si="1"/>
        <v>0</v>
      </c>
      <c r="AW20" s="245">
        <f t="shared" si="1"/>
        <v>0</v>
      </c>
      <c r="AX20" s="525">
        <f t="shared" si="1"/>
        <v>0</v>
      </c>
      <c r="AY20" s="245">
        <f t="shared" si="1"/>
        <v>0</v>
      </c>
      <c r="AZ20" s="245">
        <f t="shared" si="1"/>
        <v>0</v>
      </c>
      <c r="BA20" s="500">
        <f t="shared" si="1"/>
        <v>0</v>
      </c>
      <c r="BB20" s="245">
        <f t="shared" si="1"/>
        <v>0</v>
      </c>
      <c r="BC20" s="245">
        <f t="shared" si="1"/>
        <v>0</v>
      </c>
    </row>
    <row r="21" spans="1:55" ht="18" customHeight="1">
      <c r="A21" s="531" t="s">
        <v>26</v>
      </c>
      <c r="B21" s="532" t="s">
        <v>27</v>
      </c>
      <c r="C21" s="533" t="s">
        <v>25</v>
      </c>
      <c r="D21" s="530">
        <f>D25</f>
        <v>5.1230000000000002</v>
      </c>
      <c r="E21" s="530">
        <v>0</v>
      </c>
      <c r="F21" s="245">
        <v>0</v>
      </c>
      <c r="G21" s="245">
        <f t="shared" ref="G21:AC21" si="2">G25</f>
        <v>0</v>
      </c>
      <c r="H21" s="245">
        <f t="shared" si="2"/>
        <v>0</v>
      </c>
      <c r="I21" s="245">
        <f t="shared" si="2"/>
        <v>0</v>
      </c>
      <c r="J21" s="245">
        <f t="shared" si="2"/>
        <v>0</v>
      </c>
      <c r="K21" s="245">
        <f t="shared" si="2"/>
        <v>0</v>
      </c>
      <c r="L21" s="245">
        <f t="shared" si="2"/>
        <v>0</v>
      </c>
      <c r="M21" s="245">
        <f t="shared" si="2"/>
        <v>0</v>
      </c>
      <c r="N21" s="245">
        <f t="shared" si="2"/>
        <v>0</v>
      </c>
      <c r="O21" s="245">
        <f t="shared" si="2"/>
        <v>0</v>
      </c>
      <c r="P21" s="245">
        <f t="shared" si="2"/>
        <v>0</v>
      </c>
      <c r="Q21" s="245">
        <f t="shared" si="2"/>
        <v>0</v>
      </c>
      <c r="R21" s="245">
        <f t="shared" si="2"/>
        <v>0</v>
      </c>
      <c r="S21" s="245">
        <f t="shared" si="2"/>
        <v>0</v>
      </c>
      <c r="T21" s="245">
        <f t="shared" si="2"/>
        <v>0</v>
      </c>
      <c r="U21" s="245">
        <f t="shared" si="2"/>
        <v>0</v>
      </c>
      <c r="V21" s="245">
        <f t="shared" si="2"/>
        <v>0</v>
      </c>
      <c r="W21" s="245">
        <f t="shared" si="2"/>
        <v>0</v>
      </c>
      <c r="X21" s="245">
        <f t="shared" si="2"/>
        <v>0</v>
      </c>
      <c r="Y21" s="245">
        <v>0</v>
      </c>
      <c r="Z21" s="245">
        <f t="shared" si="2"/>
        <v>0</v>
      </c>
      <c r="AA21" s="245">
        <v>0</v>
      </c>
      <c r="AB21" s="245">
        <f t="shared" si="2"/>
        <v>0</v>
      </c>
      <c r="AC21" s="525">
        <f t="shared" si="2"/>
        <v>0</v>
      </c>
      <c r="AD21" s="530">
        <f>AD25</f>
        <v>5.1230000000000002</v>
      </c>
      <c r="AE21" s="501">
        <v>0</v>
      </c>
      <c r="AF21" s="245">
        <f t="shared" ref="AF21:AU43" si="3">F21/1.2</f>
        <v>0</v>
      </c>
      <c r="AG21" s="500">
        <f t="shared" si="3"/>
        <v>0</v>
      </c>
      <c r="AH21" s="245">
        <f t="shared" si="3"/>
        <v>0</v>
      </c>
      <c r="AI21" s="245">
        <f t="shared" si="3"/>
        <v>0</v>
      </c>
      <c r="AJ21" s="245">
        <f>AJ25</f>
        <v>0</v>
      </c>
      <c r="AK21" s="245">
        <f t="shared" ref="AK21:BC21" si="4">AK25</f>
        <v>0</v>
      </c>
      <c r="AL21" s="245">
        <f t="shared" si="4"/>
        <v>0</v>
      </c>
      <c r="AM21" s="245">
        <f t="shared" si="4"/>
        <v>0</v>
      </c>
      <c r="AN21" s="245">
        <f t="shared" si="4"/>
        <v>0</v>
      </c>
      <c r="AO21" s="245">
        <f t="shared" si="4"/>
        <v>0</v>
      </c>
      <c r="AP21" s="245">
        <f t="shared" si="4"/>
        <v>0</v>
      </c>
      <c r="AQ21" s="245">
        <f t="shared" si="4"/>
        <v>0</v>
      </c>
      <c r="AR21" s="245">
        <f t="shared" si="4"/>
        <v>0</v>
      </c>
      <c r="AS21" s="245">
        <f t="shared" si="4"/>
        <v>0</v>
      </c>
      <c r="AT21" s="245">
        <f t="shared" si="4"/>
        <v>0</v>
      </c>
      <c r="AU21" s="245">
        <f t="shared" si="4"/>
        <v>0</v>
      </c>
      <c r="AV21" s="245">
        <f t="shared" si="4"/>
        <v>0</v>
      </c>
      <c r="AW21" s="245">
        <f t="shared" si="4"/>
        <v>0</v>
      </c>
      <c r="AX21" s="525">
        <f t="shared" si="4"/>
        <v>0</v>
      </c>
      <c r="AY21" s="245">
        <f t="shared" si="4"/>
        <v>0</v>
      </c>
      <c r="AZ21" s="245">
        <f t="shared" si="4"/>
        <v>0</v>
      </c>
      <c r="BA21" s="500">
        <f t="shared" si="4"/>
        <v>0</v>
      </c>
      <c r="BB21" s="245">
        <f t="shared" si="4"/>
        <v>0</v>
      </c>
      <c r="BC21" s="245">
        <f t="shared" si="4"/>
        <v>0</v>
      </c>
    </row>
    <row r="22" spans="1:55">
      <c r="A22" s="531" t="s">
        <v>28</v>
      </c>
      <c r="B22" s="532" t="s">
        <v>29</v>
      </c>
      <c r="C22" s="533" t="s">
        <v>25</v>
      </c>
      <c r="D22" s="530">
        <f>D37</f>
        <v>19.53</v>
      </c>
      <c r="E22" s="530">
        <v>0</v>
      </c>
      <c r="F22" s="245">
        <v>0</v>
      </c>
      <c r="G22" s="245">
        <v>0</v>
      </c>
      <c r="H22" s="245">
        <f t="shared" ref="H22:AC22" si="5">H37</f>
        <v>0</v>
      </c>
      <c r="I22" s="245">
        <f t="shared" si="5"/>
        <v>0</v>
      </c>
      <c r="J22" s="245">
        <f t="shared" si="5"/>
        <v>0</v>
      </c>
      <c r="K22" s="245">
        <f t="shared" si="5"/>
        <v>0</v>
      </c>
      <c r="L22" s="245">
        <f t="shared" si="5"/>
        <v>0</v>
      </c>
      <c r="M22" s="245">
        <f t="shared" si="5"/>
        <v>0</v>
      </c>
      <c r="N22" s="245">
        <f t="shared" si="5"/>
        <v>0</v>
      </c>
      <c r="O22" s="245">
        <f t="shared" si="5"/>
        <v>0</v>
      </c>
      <c r="P22" s="245">
        <f t="shared" si="5"/>
        <v>0</v>
      </c>
      <c r="Q22" s="245">
        <f t="shared" si="5"/>
        <v>0</v>
      </c>
      <c r="R22" s="245">
        <f t="shared" si="5"/>
        <v>0</v>
      </c>
      <c r="S22" s="245">
        <f t="shared" si="5"/>
        <v>0</v>
      </c>
      <c r="T22" s="245">
        <f t="shared" si="5"/>
        <v>0</v>
      </c>
      <c r="U22" s="245">
        <f t="shared" si="5"/>
        <v>0</v>
      </c>
      <c r="V22" s="245">
        <f t="shared" si="5"/>
        <v>0</v>
      </c>
      <c r="W22" s="245">
        <f t="shared" si="5"/>
        <v>0</v>
      </c>
      <c r="X22" s="245">
        <f t="shared" si="5"/>
        <v>0</v>
      </c>
      <c r="Y22" s="245">
        <v>0</v>
      </c>
      <c r="Z22" s="245">
        <f t="shared" si="5"/>
        <v>0</v>
      </c>
      <c r="AA22" s="245">
        <v>0</v>
      </c>
      <c r="AB22" s="245">
        <f t="shared" si="5"/>
        <v>0</v>
      </c>
      <c r="AC22" s="525">
        <f t="shared" si="5"/>
        <v>0</v>
      </c>
      <c r="AD22" s="530">
        <f>AD37</f>
        <v>19.53</v>
      </c>
      <c r="AE22" s="501">
        <v>0</v>
      </c>
      <c r="AF22" s="245">
        <f t="shared" si="3"/>
        <v>0</v>
      </c>
      <c r="AG22" s="500">
        <f t="shared" si="3"/>
        <v>0</v>
      </c>
      <c r="AH22" s="245">
        <f t="shared" si="3"/>
        <v>0</v>
      </c>
      <c r="AI22" s="245">
        <f t="shared" si="3"/>
        <v>0</v>
      </c>
      <c r="AJ22" s="245">
        <f>AJ37</f>
        <v>0</v>
      </c>
      <c r="AK22" s="245">
        <f t="shared" ref="AK22:BC22" si="6">AK37</f>
        <v>0</v>
      </c>
      <c r="AL22" s="245">
        <f t="shared" si="6"/>
        <v>0</v>
      </c>
      <c r="AM22" s="245">
        <f t="shared" si="6"/>
        <v>0</v>
      </c>
      <c r="AN22" s="245">
        <f t="shared" si="6"/>
        <v>0</v>
      </c>
      <c r="AO22" s="245">
        <f t="shared" si="6"/>
        <v>0</v>
      </c>
      <c r="AP22" s="245">
        <f t="shared" si="6"/>
        <v>0</v>
      </c>
      <c r="AQ22" s="245">
        <f t="shared" si="6"/>
        <v>0</v>
      </c>
      <c r="AR22" s="245">
        <f t="shared" si="6"/>
        <v>0</v>
      </c>
      <c r="AS22" s="245">
        <f t="shared" si="6"/>
        <v>0</v>
      </c>
      <c r="AT22" s="245">
        <f t="shared" si="6"/>
        <v>0</v>
      </c>
      <c r="AU22" s="245">
        <f t="shared" si="6"/>
        <v>0</v>
      </c>
      <c r="AV22" s="245">
        <f t="shared" si="6"/>
        <v>0</v>
      </c>
      <c r="AW22" s="245">
        <f t="shared" si="6"/>
        <v>0</v>
      </c>
      <c r="AX22" s="525">
        <f t="shared" si="6"/>
        <v>0</v>
      </c>
      <c r="AY22" s="245">
        <f t="shared" si="6"/>
        <v>0</v>
      </c>
      <c r="AZ22" s="245">
        <f t="shared" si="6"/>
        <v>0</v>
      </c>
      <c r="BA22" s="500">
        <f t="shared" si="6"/>
        <v>0</v>
      </c>
      <c r="BB22" s="245">
        <f t="shared" si="6"/>
        <v>0</v>
      </c>
      <c r="BC22" s="245">
        <f t="shared" si="6"/>
        <v>0</v>
      </c>
    </row>
    <row r="23" spans="1:55">
      <c r="A23" s="531" t="s">
        <v>30</v>
      </c>
      <c r="B23" s="534" t="s">
        <v>31</v>
      </c>
      <c r="C23" s="533" t="s">
        <v>25</v>
      </c>
      <c r="D23" s="530">
        <f>D49</f>
        <v>1.9049999999999998</v>
      </c>
      <c r="E23" s="530">
        <v>0</v>
      </c>
      <c r="F23" s="245">
        <f>F49</f>
        <v>0</v>
      </c>
      <c r="G23" s="245">
        <v>0</v>
      </c>
      <c r="H23" s="245">
        <f t="shared" ref="H23:AC23" si="7">H49</f>
        <v>0</v>
      </c>
      <c r="I23" s="245">
        <f t="shared" si="7"/>
        <v>0</v>
      </c>
      <c r="J23" s="245">
        <f t="shared" si="7"/>
        <v>0</v>
      </c>
      <c r="K23" s="245">
        <f t="shared" si="7"/>
        <v>0</v>
      </c>
      <c r="L23" s="245">
        <f t="shared" si="7"/>
        <v>0</v>
      </c>
      <c r="M23" s="245">
        <f t="shared" si="7"/>
        <v>0</v>
      </c>
      <c r="N23" s="245">
        <f t="shared" si="7"/>
        <v>0</v>
      </c>
      <c r="O23" s="245">
        <f t="shared" si="7"/>
        <v>0</v>
      </c>
      <c r="P23" s="245">
        <f t="shared" si="7"/>
        <v>0</v>
      </c>
      <c r="Q23" s="245">
        <f t="shared" si="7"/>
        <v>0</v>
      </c>
      <c r="R23" s="245">
        <f t="shared" si="7"/>
        <v>0</v>
      </c>
      <c r="S23" s="245">
        <f t="shared" si="7"/>
        <v>0</v>
      </c>
      <c r="T23" s="245">
        <f t="shared" si="7"/>
        <v>0</v>
      </c>
      <c r="U23" s="245">
        <f t="shared" si="7"/>
        <v>0</v>
      </c>
      <c r="V23" s="245">
        <f t="shared" si="7"/>
        <v>0</v>
      </c>
      <c r="W23" s="245">
        <f t="shared" si="7"/>
        <v>0</v>
      </c>
      <c r="X23" s="245">
        <f t="shared" si="7"/>
        <v>0</v>
      </c>
      <c r="Y23" s="245">
        <v>0</v>
      </c>
      <c r="Z23" s="245">
        <f t="shared" si="7"/>
        <v>0</v>
      </c>
      <c r="AA23" s="245">
        <v>0</v>
      </c>
      <c r="AB23" s="245">
        <f t="shared" si="7"/>
        <v>0</v>
      </c>
      <c r="AC23" s="525">
        <f t="shared" si="7"/>
        <v>0</v>
      </c>
      <c r="AD23" s="530">
        <f>AD49</f>
        <v>1.9049999999999998</v>
      </c>
      <c r="AE23" s="501">
        <v>0</v>
      </c>
      <c r="AF23" s="245">
        <f t="shared" si="3"/>
        <v>0</v>
      </c>
      <c r="AG23" s="500">
        <f t="shared" si="3"/>
        <v>0</v>
      </c>
      <c r="AH23" s="245">
        <f t="shared" si="3"/>
        <v>0</v>
      </c>
      <c r="AI23" s="245">
        <f t="shared" si="3"/>
        <v>0</v>
      </c>
      <c r="AJ23" s="245">
        <f>AJ49</f>
        <v>0</v>
      </c>
      <c r="AK23" s="245">
        <f t="shared" ref="AK23:BC23" si="8">AK49</f>
        <v>0</v>
      </c>
      <c r="AL23" s="245">
        <f t="shared" si="8"/>
        <v>0</v>
      </c>
      <c r="AM23" s="245">
        <f t="shared" si="8"/>
        <v>0</v>
      </c>
      <c r="AN23" s="245">
        <f t="shared" si="8"/>
        <v>0</v>
      </c>
      <c r="AO23" s="245">
        <f t="shared" si="8"/>
        <v>0</v>
      </c>
      <c r="AP23" s="245">
        <f t="shared" si="8"/>
        <v>0</v>
      </c>
      <c r="AQ23" s="245">
        <f t="shared" si="8"/>
        <v>0</v>
      </c>
      <c r="AR23" s="245">
        <f t="shared" si="8"/>
        <v>0</v>
      </c>
      <c r="AS23" s="245">
        <f t="shared" si="8"/>
        <v>0</v>
      </c>
      <c r="AT23" s="245">
        <f t="shared" si="8"/>
        <v>0</v>
      </c>
      <c r="AU23" s="245">
        <f t="shared" si="8"/>
        <v>0</v>
      </c>
      <c r="AV23" s="245">
        <f t="shared" si="8"/>
        <v>0</v>
      </c>
      <c r="AW23" s="245">
        <f t="shared" si="8"/>
        <v>0</v>
      </c>
      <c r="AX23" s="525">
        <f t="shared" si="8"/>
        <v>0</v>
      </c>
      <c r="AY23" s="245">
        <f t="shared" si="8"/>
        <v>0</v>
      </c>
      <c r="AZ23" s="245">
        <f t="shared" si="8"/>
        <v>0</v>
      </c>
      <c r="BA23" s="500">
        <f t="shared" si="8"/>
        <v>0</v>
      </c>
      <c r="BB23" s="245">
        <f t="shared" si="8"/>
        <v>0</v>
      </c>
      <c r="BC23" s="245">
        <f t="shared" si="8"/>
        <v>0</v>
      </c>
    </row>
    <row r="24" spans="1:55">
      <c r="A24" s="531">
        <v>1</v>
      </c>
      <c r="B24" s="534" t="s">
        <v>32</v>
      </c>
      <c r="C24" s="533" t="s">
        <v>25</v>
      </c>
      <c r="D24" s="530">
        <f>D25+D37+D49</f>
        <v>26.558000000000003</v>
      </c>
      <c r="E24" s="530">
        <v>0</v>
      </c>
      <c r="F24" s="245">
        <v>0</v>
      </c>
      <c r="G24" s="245">
        <v>0</v>
      </c>
      <c r="H24" s="245">
        <f t="shared" ref="H24:AC24" si="9">H25+H37+H49</f>
        <v>0</v>
      </c>
      <c r="I24" s="245">
        <f t="shared" si="9"/>
        <v>0</v>
      </c>
      <c r="J24" s="245">
        <f t="shared" si="9"/>
        <v>0</v>
      </c>
      <c r="K24" s="245">
        <f t="shared" si="9"/>
        <v>0</v>
      </c>
      <c r="L24" s="245">
        <f t="shared" si="9"/>
        <v>0</v>
      </c>
      <c r="M24" s="245">
        <f t="shared" si="9"/>
        <v>0</v>
      </c>
      <c r="N24" s="245">
        <f t="shared" si="9"/>
        <v>0</v>
      </c>
      <c r="O24" s="245">
        <f t="shared" si="9"/>
        <v>0</v>
      </c>
      <c r="P24" s="245">
        <f t="shared" si="9"/>
        <v>0</v>
      </c>
      <c r="Q24" s="245">
        <f t="shared" si="9"/>
        <v>0</v>
      </c>
      <c r="R24" s="245">
        <f t="shared" si="9"/>
        <v>0</v>
      </c>
      <c r="S24" s="245">
        <f t="shared" si="9"/>
        <v>0</v>
      </c>
      <c r="T24" s="245">
        <f t="shared" si="9"/>
        <v>0</v>
      </c>
      <c r="U24" s="245">
        <f t="shared" si="9"/>
        <v>0</v>
      </c>
      <c r="V24" s="245">
        <f t="shared" si="9"/>
        <v>0</v>
      </c>
      <c r="W24" s="245">
        <f t="shared" si="9"/>
        <v>0</v>
      </c>
      <c r="X24" s="245">
        <f t="shared" si="9"/>
        <v>0</v>
      </c>
      <c r="Y24" s="245">
        <v>0</v>
      </c>
      <c r="Z24" s="245">
        <f t="shared" si="9"/>
        <v>0</v>
      </c>
      <c r="AA24" s="245">
        <v>0</v>
      </c>
      <c r="AB24" s="245">
        <f t="shared" si="9"/>
        <v>0</v>
      </c>
      <c r="AC24" s="525">
        <f t="shared" si="9"/>
        <v>0</v>
      </c>
      <c r="AD24" s="530">
        <f>AD25+AD37+AD49</f>
        <v>26.558000000000003</v>
      </c>
      <c r="AE24" s="501">
        <v>0</v>
      </c>
      <c r="AF24" s="245">
        <f t="shared" si="3"/>
        <v>0</v>
      </c>
      <c r="AG24" s="500">
        <f t="shared" si="3"/>
        <v>0</v>
      </c>
      <c r="AH24" s="245">
        <f t="shared" si="3"/>
        <v>0</v>
      </c>
      <c r="AI24" s="245">
        <f t="shared" si="3"/>
        <v>0</v>
      </c>
      <c r="AJ24" s="245">
        <f>AJ25+AJ37+AJ49</f>
        <v>0</v>
      </c>
      <c r="AK24" s="245">
        <f t="shared" ref="AK24:BC24" si="10">AK25+AK37+AK49</f>
        <v>0</v>
      </c>
      <c r="AL24" s="245">
        <f t="shared" si="10"/>
        <v>0</v>
      </c>
      <c r="AM24" s="245">
        <f t="shared" si="10"/>
        <v>0</v>
      </c>
      <c r="AN24" s="245">
        <f t="shared" si="10"/>
        <v>0</v>
      </c>
      <c r="AO24" s="245">
        <f t="shared" si="10"/>
        <v>0</v>
      </c>
      <c r="AP24" s="245">
        <f t="shared" si="10"/>
        <v>0</v>
      </c>
      <c r="AQ24" s="245">
        <f t="shared" si="10"/>
        <v>0</v>
      </c>
      <c r="AR24" s="245">
        <f t="shared" si="10"/>
        <v>0</v>
      </c>
      <c r="AS24" s="245">
        <f t="shared" si="10"/>
        <v>0</v>
      </c>
      <c r="AT24" s="245">
        <f t="shared" si="10"/>
        <v>0</v>
      </c>
      <c r="AU24" s="245">
        <f t="shared" si="10"/>
        <v>0</v>
      </c>
      <c r="AV24" s="245">
        <f t="shared" si="10"/>
        <v>0</v>
      </c>
      <c r="AW24" s="245">
        <f t="shared" si="10"/>
        <v>0</v>
      </c>
      <c r="AX24" s="525">
        <f t="shared" si="10"/>
        <v>0</v>
      </c>
      <c r="AY24" s="245">
        <f t="shared" si="10"/>
        <v>0</v>
      </c>
      <c r="AZ24" s="245">
        <f t="shared" si="10"/>
        <v>0</v>
      </c>
      <c r="BA24" s="500">
        <f t="shared" si="10"/>
        <v>0</v>
      </c>
      <c r="BB24" s="245">
        <f t="shared" si="10"/>
        <v>0</v>
      </c>
      <c r="BC24" s="245">
        <f t="shared" si="10"/>
        <v>0</v>
      </c>
    </row>
    <row r="25" spans="1:55">
      <c r="A25" s="535" t="s">
        <v>33</v>
      </c>
      <c r="B25" s="532" t="s">
        <v>34</v>
      </c>
      <c r="C25" s="533" t="s">
        <v>25</v>
      </c>
      <c r="D25" s="530">
        <f>D26+D34</f>
        <v>5.1230000000000002</v>
      </c>
      <c r="E25" s="530">
        <v>0</v>
      </c>
      <c r="F25" s="245">
        <f>F26</f>
        <v>0</v>
      </c>
      <c r="G25" s="245">
        <v>0</v>
      </c>
      <c r="H25" s="245">
        <f t="shared" ref="H25:AC25" si="11">H26</f>
        <v>0</v>
      </c>
      <c r="I25" s="245">
        <f t="shared" si="11"/>
        <v>0</v>
      </c>
      <c r="J25" s="245">
        <f t="shared" si="11"/>
        <v>0</v>
      </c>
      <c r="K25" s="245">
        <f t="shared" si="11"/>
        <v>0</v>
      </c>
      <c r="L25" s="245">
        <f t="shared" si="11"/>
        <v>0</v>
      </c>
      <c r="M25" s="245">
        <f t="shared" si="11"/>
        <v>0</v>
      </c>
      <c r="N25" s="245">
        <f t="shared" si="11"/>
        <v>0</v>
      </c>
      <c r="O25" s="245">
        <f t="shared" si="11"/>
        <v>0</v>
      </c>
      <c r="P25" s="245">
        <f t="shared" si="11"/>
        <v>0</v>
      </c>
      <c r="Q25" s="245">
        <f t="shared" si="11"/>
        <v>0</v>
      </c>
      <c r="R25" s="245">
        <f t="shared" si="11"/>
        <v>0</v>
      </c>
      <c r="S25" s="245">
        <f t="shared" si="11"/>
        <v>0</v>
      </c>
      <c r="T25" s="245">
        <f t="shared" si="11"/>
        <v>0</v>
      </c>
      <c r="U25" s="245">
        <f t="shared" si="11"/>
        <v>0</v>
      </c>
      <c r="V25" s="245">
        <f t="shared" si="11"/>
        <v>0</v>
      </c>
      <c r="W25" s="245">
        <f t="shared" si="11"/>
        <v>0</v>
      </c>
      <c r="X25" s="245">
        <f t="shared" si="11"/>
        <v>0</v>
      </c>
      <c r="Y25" s="245">
        <v>0</v>
      </c>
      <c r="Z25" s="245">
        <f t="shared" si="11"/>
        <v>0</v>
      </c>
      <c r="AA25" s="245">
        <v>0</v>
      </c>
      <c r="AB25" s="245">
        <f t="shared" si="11"/>
        <v>0</v>
      </c>
      <c r="AC25" s="525">
        <f t="shared" si="11"/>
        <v>0</v>
      </c>
      <c r="AD25" s="530">
        <f>AD26+AD34</f>
        <v>5.1230000000000002</v>
      </c>
      <c r="AE25" s="501">
        <v>0</v>
      </c>
      <c r="AF25" s="245">
        <f t="shared" si="3"/>
        <v>0</v>
      </c>
      <c r="AG25" s="500">
        <f t="shared" si="3"/>
        <v>0</v>
      </c>
      <c r="AH25" s="245">
        <f t="shared" si="3"/>
        <v>0</v>
      </c>
      <c r="AI25" s="245">
        <f t="shared" si="3"/>
        <v>0</v>
      </c>
      <c r="AJ25" s="245">
        <f>AJ26</f>
        <v>0</v>
      </c>
      <c r="AK25" s="245">
        <f t="shared" ref="AK25:BC25" si="12">AK26</f>
        <v>0</v>
      </c>
      <c r="AL25" s="245">
        <f t="shared" si="12"/>
        <v>0</v>
      </c>
      <c r="AM25" s="245">
        <f t="shared" si="12"/>
        <v>0</v>
      </c>
      <c r="AN25" s="245">
        <f t="shared" si="12"/>
        <v>0</v>
      </c>
      <c r="AO25" s="245">
        <f t="shared" si="12"/>
        <v>0</v>
      </c>
      <c r="AP25" s="245">
        <f t="shared" si="12"/>
        <v>0</v>
      </c>
      <c r="AQ25" s="245">
        <f t="shared" si="12"/>
        <v>0</v>
      </c>
      <c r="AR25" s="245">
        <f t="shared" si="12"/>
        <v>0</v>
      </c>
      <c r="AS25" s="245">
        <f t="shared" si="12"/>
        <v>0</v>
      </c>
      <c r="AT25" s="245">
        <f t="shared" si="12"/>
        <v>0</v>
      </c>
      <c r="AU25" s="245">
        <f t="shared" si="12"/>
        <v>0</v>
      </c>
      <c r="AV25" s="245">
        <f t="shared" si="12"/>
        <v>0</v>
      </c>
      <c r="AW25" s="245">
        <f t="shared" si="12"/>
        <v>0</v>
      </c>
      <c r="AX25" s="525">
        <f t="shared" si="12"/>
        <v>0</v>
      </c>
      <c r="AY25" s="245">
        <f t="shared" si="12"/>
        <v>0</v>
      </c>
      <c r="AZ25" s="245">
        <f t="shared" si="12"/>
        <v>0</v>
      </c>
      <c r="BA25" s="500">
        <f t="shared" si="12"/>
        <v>0</v>
      </c>
      <c r="BB25" s="245">
        <f t="shared" si="12"/>
        <v>0</v>
      </c>
      <c r="BC25" s="245">
        <f t="shared" si="12"/>
        <v>0</v>
      </c>
    </row>
    <row r="26" spans="1:55">
      <c r="A26" s="535" t="s">
        <v>35</v>
      </c>
      <c r="B26" s="536" t="s">
        <v>36</v>
      </c>
      <c r="C26" s="533" t="s">
        <v>25</v>
      </c>
      <c r="D26" s="530">
        <f>D27+D30+D32</f>
        <v>5.1230000000000002</v>
      </c>
      <c r="E26" s="530">
        <v>0</v>
      </c>
      <c r="F26" s="245">
        <f>F27+F30+F32</f>
        <v>0</v>
      </c>
      <c r="G26" s="245">
        <f>G27+G30+G32</f>
        <v>0</v>
      </c>
      <c r="H26" s="245">
        <f t="shared" ref="H26:AC26" si="13">H27+H30+H32</f>
        <v>0</v>
      </c>
      <c r="I26" s="245">
        <f t="shared" si="13"/>
        <v>0</v>
      </c>
      <c r="J26" s="245">
        <f t="shared" si="13"/>
        <v>0</v>
      </c>
      <c r="K26" s="245">
        <f t="shared" si="13"/>
        <v>0</v>
      </c>
      <c r="L26" s="245">
        <f t="shared" si="13"/>
        <v>0</v>
      </c>
      <c r="M26" s="245">
        <f t="shared" si="13"/>
        <v>0</v>
      </c>
      <c r="N26" s="245">
        <f t="shared" si="13"/>
        <v>0</v>
      </c>
      <c r="O26" s="245">
        <f t="shared" si="13"/>
        <v>0</v>
      </c>
      <c r="P26" s="245">
        <f t="shared" si="13"/>
        <v>0</v>
      </c>
      <c r="Q26" s="245">
        <f t="shared" si="13"/>
        <v>0</v>
      </c>
      <c r="R26" s="245">
        <f t="shared" si="13"/>
        <v>0</v>
      </c>
      <c r="S26" s="245">
        <f t="shared" si="13"/>
        <v>0</v>
      </c>
      <c r="T26" s="245">
        <f t="shared" si="13"/>
        <v>0</v>
      </c>
      <c r="U26" s="245">
        <f t="shared" si="13"/>
        <v>0</v>
      </c>
      <c r="V26" s="245">
        <f t="shared" si="13"/>
        <v>0</v>
      </c>
      <c r="W26" s="245">
        <f t="shared" si="13"/>
        <v>0</v>
      </c>
      <c r="X26" s="245">
        <f t="shared" si="13"/>
        <v>0</v>
      </c>
      <c r="Y26" s="245">
        <v>0</v>
      </c>
      <c r="Z26" s="245">
        <f t="shared" si="13"/>
        <v>0</v>
      </c>
      <c r="AA26" s="245">
        <v>0</v>
      </c>
      <c r="AB26" s="245">
        <f t="shared" si="13"/>
        <v>0</v>
      </c>
      <c r="AC26" s="525">
        <f t="shared" si="13"/>
        <v>0</v>
      </c>
      <c r="AD26" s="530">
        <f>AD27+AD30+AD32</f>
        <v>5.1230000000000002</v>
      </c>
      <c r="AE26" s="501">
        <v>0</v>
      </c>
      <c r="AF26" s="245">
        <f t="shared" si="3"/>
        <v>0</v>
      </c>
      <c r="AG26" s="500">
        <f t="shared" si="3"/>
        <v>0</v>
      </c>
      <c r="AH26" s="245">
        <f t="shared" si="3"/>
        <v>0</v>
      </c>
      <c r="AI26" s="245">
        <f t="shared" si="3"/>
        <v>0</v>
      </c>
      <c r="AJ26" s="245">
        <f>AJ27+AJ30+AJ32</f>
        <v>0</v>
      </c>
      <c r="AK26" s="245">
        <f t="shared" ref="AK26:BC26" si="14">AK27+AK30+AK32</f>
        <v>0</v>
      </c>
      <c r="AL26" s="245">
        <f t="shared" si="14"/>
        <v>0</v>
      </c>
      <c r="AM26" s="245">
        <f t="shared" si="14"/>
        <v>0</v>
      </c>
      <c r="AN26" s="245">
        <f t="shared" si="14"/>
        <v>0</v>
      </c>
      <c r="AO26" s="245">
        <f t="shared" si="14"/>
        <v>0</v>
      </c>
      <c r="AP26" s="245">
        <f t="shared" si="14"/>
        <v>0</v>
      </c>
      <c r="AQ26" s="245">
        <f t="shared" si="14"/>
        <v>0</v>
      </c>
      <c r="AR26" s="245">
        <f t="shared" si="14"/>
        <v>0</v>
      </c>
      <c r="AS26" s="245">
        <f t="shared" si="14"/>
        <v>0</v>
      </c>
      <c r="AT26" s="245">
        <f t="shared" si="14"/>
        <v>0</v>
      </c>
      <c r="AU26" s="245">
        <f t="shared" si="14"/>
        <v>0</v>
      </c>
      <c r="AV26" s="245">
        <f t="shared" si="14"/>
        <v>0</v>
      </c>
      <c r="AW26" s="245">
        <f t="shared" si="14"/>
        <v>0</v>
      </c>
      <c r="AX26" s="525">
        <f t="shared" si="14"/>
        <v>0</v>
      </c>
      <c r="AY26" s="245">
        <f t="shared" si="14"/>
        <v>0</v>
      </c>
      <c r="AZ26" s="245">
        <f t="shared" si="14"/>
        <v>0</v>
      </c>
      <c r="BA26" s="500">
        <f t="shared" si="14"/>
        <v>0</v>
      </c>
      <c r="BB26" s="245">
        <f t="shared" si="14"/>
        <v>0</v>
      </c>
      <c r="BC26" s="245">
        <f t="shared" si="14"/>
        <v>0</v>
      </c>
    </row>
    <row r="27" spans="1:55">
      <c r="A27" s="535" t="s">
        <v>37</v>
      </c>
      <c r="B27" s="536" t="s">
        <v>38</v>
      </c>
      <c r="C27" s="533" t="s">
        <v>25</v>
      </c>
      <c r="D27" s="530">
        <f>SUM(D28:D29)</f>
        <v>4.2469999999999999</v>
      </c>
      <c r="E27" s="530">
        <v>0</v>
      </c>
      <c r="F27" s="572">
        <f>F28+F29</f>
        <v>0</v>
      </c>
      <c r="G27" s="572">
        <f t="shared" ref="G27:AC27" si="15">G28+G29</f>
        <v>0</v>
      </c>
      <c r="H27" s="572">
        <f t="shared" si="15"/>
        <v>0</v>
      </c>
      <c r="I27" s="572">
        <f t="shared" si="15"/>
        <v>0</v>
      </c>
      <c r="J27" s="572">
        <f t="shared" si="15"/>
        <v>0</v>
      </c>
      <c r="K27" s="572">
        <f t="shared" si="15"/>
        <v>0</v>
      </c>
      <c r="L27" s="572">
        <f t="shared" si="15"/>
        <v>0</v>
      </c>
      <c r="M27" s="572">
        <f t="shared" si="15"/>
        <v>0</v>
      </c>
      <c r="N27" s="572">
        <f t="shared" si="15"/>
        <v>0</v>
      </c>
      <c r="O27" s="572">
        <f t="shared" si="15"/>
        <v>0</v>
      </c>
      <c r="P27" s="572">
        <f t="shared" si="15"/>
        <v>0</v>
      </c>
      <c r="Q27" s="572">
        <f t="shared" si="15"/>
        <v>0</v>
      </c>
      <c r="R27" s="572">
        <f t="shared" si="15"/>
        <v>0</v>
      </c>
      <c r="S27" s="572">
        <f t="shared" si="15"/>
        <v>0</v>
      </c>
      <c r="T27" s="572">
        <f t="shared" si="15"/>
        <v>0</v>
      </c>
      <c r="U27" s="572">
        <f t="shared" si="15"/>
        <v>0</v>
      </c>
      <c r="V27" s="572">
        <f t="shared" si="15"/>
        <v>0</v>
      </c>
      <c r="W27" s="572">
        <f t="shared" si="15"/>
        <v>0</v>
      </c>
      <c r="X27" s="572">
        <f t="shared" si="15"/>
        <v>0</v>
      </c>
      <c r="Y27" s="572">
        <v>0</v>
      </c>
      <c r="Z27" s="572">
        <f t="shared" si="15"/>
        <v>0</v>
      </c>
      <c r="AA27" s="572">
        <v>0</v>
      </c>
      <c r="AB27" s="572">
        <f t="shared" si="15"/>
        <v>0</v>
      </c>
      <c r="AC27" s="573">
        <f t="shared" si="15"/>
        <v>0</v>
      </c>
      <c r="AD27" s="530">
        <f>SUM(AD28:AD29)</f>
        <v>4.2469999999999999</v>
      </c>
      <c r="AE27" s="574">
        <v>0</v>
      </c>
      <c r="AF27" s="572">
        <f t="shared" si="3"/>
        <v>0</v>
      </c>
      <c r="AG27" s="575">
        <f t="shared" si="3"/>
        <v>0</v>
      </c>
      <c r="AH27" s="572">
        <f t="shared" si="3"/>
        <v>0</v>
      </c>
      <c r="AI27" s="572">
        <f t="shared" si="3"/>
        <v>0</v>
      </c>
      <c r="AJ27" s="572">
        <f>AJ28+AJ29</f>
        <v>0</v>
      </c>
      <c r="AK27" s="572">
        <f t="shared" ref="AK27:BC27" si="16">AK28+AK29</f>
        <v>0</v>
      </c>
      <c r="AL27" s="572">
        <f t="shared" si="16"/>
        <v>0</v>
      </c>
      <c r="AM27" s="572">
        <f t="shared" si="16"/>
        <v>0</v>
      </c>
      <c r="AN27" s="572">
        <f t="shared" si="16"/>
        <v>0</v>
      </c>
      <c r="AO27" s="572">
        <f t="shared" si="16"/>
        <v>0</v>
      </c>
      <c r="AP27" s="572">
        <f t="shared" si="16"/>
        <v>0</v>
      </c>
      <c r="AQ27" s="572">
        <f t="shared" si="16"/>
        <v>0</v>
      </c>
      <c r="AR27" s="572">
        <f t="shared" si="16"/>
        <v>0</v>
      </c>
      <c r="AS27" s="572">
        <f t="shared" si="16"/>
        <v>0</v>
      </c>
      <c r="AT27" s="572">
        <f t="shared" si="16"/>
        <v>0</v>
      </c>
      <c r="AU27" s="572">
        <f t="shared" si="16"/>
        <v>0</v>
      </c>
      <c r="AV27" s="572">
        <f t="shared" si="16"/>
        <v>0</v>
      </c>
      <c r="AW27" s="572">
        <f t="shared" si="16"/>
        <v>0</v>
      </c>
      <c r="AX27" s="573">
        <f t="shared" si="16"/>
        <v>0</v>
      </c>
      <c r="AY27" s="572">
        <f t="shared" si="16"/>
        <v>0</v>
      </c>
      <c r="AZ27" s="572">
        <f t="shared" si="16"/>
        <v>0</v>
      </c>
      <c r="BA27" s="572">
        <f t="shared" si="16"/>
        <v>0</v>
      </c>
      <c r="BB27" s="572">
        <f t="shared" si="16"/>
        <v>0</v>
      </c>
      <c r="BC27" s="245">
        <f t="shared" si="16"/>
        <v>0</v>
      </c>
    </row>
    <row r="28" spans="1:55" s="819" customFormat="1">
      <c r="A28" s="864" t="s">
        <v>39</v>
      </c>
      <c r="B28" s="865" t="s">
        <v>40</v>
      </c>
      <c r="C28" s="866" t="s">
        <v>41</v>
      </c>
      <c r="D28" s="867">
        <v>3.65</v>
      </c>
      <c r="E28" s="867">
        <v>0</v>
      </c>
      <c r="F28" s="868">
        <v>0</v>
      </c>
      <c r="G28" s="869">
        <f>E28</f>
        <v>0</v>
      </c>
      <c r="H28" s="869">
        <v>0</v>
      </c>
      <c r="I28" s="868">
        <v>0</v>
      </c>
      <c r="J28" s="868">
        <v>0</v>
      </c>
      <c r="K28" s="868">
        <v>0</v>
      </c>
      <c r="L28" s="868">
        <v>0</v>
      </c>
      <c r="M28" s="868">
        <v>0</v>
      </c>
      <c r="N28" s="868">
        <v>0</v>
      </c>
      <c r="O28" s="868">
        <v>0</v>
      </c>
      <c r="P28" s="868">
        <v>0</v>
      </c>
      <c r="Q28" s="868">
        <v>0</v>
      </c>
      <c r="R28" s="868">
        <v>0</v>
      </c>
      <c r="S28" s="868">
        <v>0</v>
      </c>
      <c r="T28" s="868">
        <v>0</v>
      </c>
      <c r="U28" s="868">
        <v>0</v>
      </c>
      <c r="V28" s="868">
        <v>0</v>
      </c>
      <c r="W28" s="868">
        <v>0</v>
      </c>
      <c r="X28" s="868">
        <v>0</v>
      </c>
      <c r="Y28" s="870">
        <v>0</v>
      </c>
      <c r="Z28" s="868">
        <v>0</v>
      </c>
      <c r="AA28" s="869">
        <v>0</v>
      </c>
      <c r="AB28" s="869">
        <v>0</v>
      </c>
      <c r="AC28" s="871">
        <v>0</v>
      </c>
      <c r="AD28" s="867">
        <v>3.65</v>
      </c>
      <c r="AE28" s="872">
        <v>0</v>
      </c>
      <c r="AF28" s="868">
        <f t="shared" si="3"/>
        <v>0</v>
      </c>
      <c r="AG28" s="869">
        <f t="shared" si="3"/>
        <v>0</v>
      </c>
      <c r="AH28" s="868">
        <f t="shared" si="3"/>
        <v>0</v>
      </c>
      <c r="AI28" s="868">
        <f t="shared" si="3"/>
        <v>0</v>
      </c>
      <c r="AJ28" s="868">
        <f t="shared" si="3"/>
        <v>0</v>
      </c>
      <c r="AK28" s="868">
        <f t="shared" si="3"/>
        <v>0</v>
      </c>
      <c r="AL28" s="868">
        <f t="shared" si="3"/>
        <v>0</v>
      </c>
      <c r="AM28" s="868">
        <f t="shared" si="3"/>
        <v>0</v>
      </c>
      <c r="AN28" s="868">
        <f t="shared" si="3"/>
        <v>0</v>
      </c>
      <c r="AO28" s="868">
        <f t="shared" si="3"/>
        <v>0</v>
      </c>
      <c r="AP28" s="868">
        <f t="shared" si="3"/>
        <v>0</v>
      </c>
      <c r="AQ28" s="868">
        <f t="shared" si="3"/>
        <v>0</v>
      </c>
      <c r="AR28" s="868">
        <f t="shared" si="3"/>
        <v>0</v>
      </c>
      <c r="AS28" s="868">
        <f t="shared" si="3"/>
        <v>0</v>
      </c>
      <c r="AT28" s="868">
        <f t="shared" si="3"/>
        <v>0</v>
      </c>
      <c r="AU28" s="868">
        <f t="shared" si="3"/>
        <v>0</v>
      </c>
      <c r="AV28" s="868">
        <f t="shared" ref="AV28:AX29" si="17">V28/1.2</f>
        <v>0</v>
      </c>
      <c r="AW28" s="868">
        <f t="shared" si="17"/>
        <v>0</v>
      </c>
      <c r="AX28" s="871">
        <f t="shared" si="17"/>
        <v>0</v>
      </c>
      <c r="AY28" s="868">
        <f>Y28/1.2</f>
        <v>0</v>
      </c>
      <c r="AZ28" s="868">
        <f t="shared" ref="AZ28:BC29" si="18">Z28/1.2</f>
        <v>0</v>
      </c>
      <c r="BA28" s="868">
        <f t="shared" si="18"/>
        <v>0</v>
      </c>
      <c r="BB28" s="868">
        <f t="shared" si="18"/>
        <v>0</v>
      </c>
      <c r="BC28" s="873">
        <f t="shared" si="18"/>
        <v>0</v>
      </c>
    </row>
    <row r="29" spans="1:55" s="819" customFormat="1">
      <c r="A29" s="864" t="s">
        <v>42</v>
      </c>
      <c r="B29" s="865" t="s">
        <v>43</v>
      </c>
      <c r="C29" s="866" t="s">
        <v>44</v>
      </c>
      <c r="D29" s="867">
        <v>0.59699999999999998</v>
      </c>
      <c r="E29" s="867">
        <v>0</v>
      </c>
      <c r="F29" s="868">
        <v>0</v>
      </c>
      <c r="G29" s="869">
        <f>E29</f>
        <v>0</v>
      </c>
      <c r="H29" s="869">
        <v>0</v>
      </c>
      <c r="I29" s="868">
        <v>0</v>
      </c>
      <c r="J29" s="868">
        <v>0</v>
      </c>
      <c r="K29" s="868">
        <v>0</v>
      </c>
      <c r="L29" s="868">
        <v>0</v>
      </c>
      <c r="M29" s="868">
        <v>0</v>
      </c>
      <c r="N29" s="868">
        <v>0</v>
      </c>
      <c r="O29" s="868">
        <v>0</v>
      </c>
      <c r="P29" s="868">
        <v>0</v>
      </c>
      <c r="Q29" s="868">
        <v>0</v>
      </c>
      <c r="R29" s="868">
        <v>0</v>
      </c>
      <c r="S29" s="868">
        <v>0</v>
      </c>
      <c r="T29" s="868">
        <v>0</v>
      </c>
      <c r="U29" s="868">
        <v>0</v>
      </c>
      <c r="V29" s="868">
        <v>0</v>
      </c>
      <c r="W29" s="868">
        <v>0</v>
      </c>
      <c r="X29" s="868">
        <v>0</v>
      </c>
      <c r="Y29" s="870">
        <v>0</v>
      </c>
      <c r="Z29" s="868">
        <v>0</v>
      </c>
      <c r="AA29" s="869">
        <f>Y29</f>
        <v>0</v>
      </c>
      <c r="AB29" s="869">
        <v>0</v>
      </c>
      <c r="AC29" s="871">
        <v>0</v>
      </c>
      <c r="AD29" s="867">
        <v>0.59699999999999998</v>
      </c>
      <c r="AE29" s="872">
        <v>0</v>
      </c>
      <c r="AF29" s="868">
        <f t="shared" si="3"/>
        <v>0</v>
      </c>
      <c r="AG29" s="869">
        <f t="shared" si="3"/>
        <v>0</v>
      </c>
      <c r="AH29" s="868">
        <f t="shared" si="3"/>
        <v>0</v>
      </c>
      <c r="AI29" s="868">
        <f t="shared" si="3"/>
        <v>0</v>
      </c>
      <c r="AJ29" s="868">
        <f t="shared" si="3"/>
        <v>0</v>
      </c>
      <c r="AK29" s="868">
        <f t="shared" si="3"/>
        <v>0</v>
      </c>
      <c r="AL29" s="868">
        <f t="shared" si="3"/>
        <v>0</v>
      </c>
      <c r="AM29" s="868">
        <f t="shared" si="3"/>
        <v>0</v>
      </c>
      <c r="AN29" s="868">
        <f t="shared" si="3"/>
        <v>0</v>
      </c>
      <c r="AO29" s="868">
        <f t="shared" si="3"/>
        <v>0</v>
      </c>
      <c r="AP29" s="868">
        <f t="shared" si="3"/>
        <v>0</v>
      </c>
      <c r="AQ29" s="868">
        <f t="shared" si="3"/>
        <v>0</v>
      </c>
      <c r="AR29" s="868">
        <f t="shared" si="3"/>
        <v>0</v>
      </c>
      <c r="AS29" s="868">
        <f t="shared" si="3"/>
        <v>0</v>
      </c>
      <c r="AT29" s="868">
        <f t="shared" si="3"/>
        <v>0</v>
      </c>
      <c r="AU29" s="868">
        <f t="shared" si="3"/>
        <v>0</v>
      </c>
      <c r="AV29" s="868">
        <f t="shared" si="17"/>
        <v>0</v>
      </c>
      <c r="AW29" s="868">
        <f t="shared" si="17"/>
        <v>0</v>
      </c>
      <c r="AX29" s="871">
        <f t="shared" si="17"/>
        <v>0</v>
      </c>
      <c r="AY29" s="868">
        <f>Y29/1.2</f>
        <v>0</v>
      </c>
      <c r="AZ29" s="868">
        <f t="shared" si="18"/>
        <v>0</v>
      </c>
      <c r="BA29" s="868">
        <f t="shared" si="18"/>
        <v>0</v>
      </c>
      <c r="BB29" s="868">
        <f t="shared" si="18"/>
        <v>0</v>
      </c>
      <c r="BC29" s="873">
        <f t="shared" si="18"/>
        <v>0</v>
      </c>
    </row>
    <row r="30" spans="1:55">
      <c r="A30" s="535" t="s">
        <v>45</v>
      </c>
      <c r="B30" s="536" t="s">
        <v>46</v>
      </c>
      <c r="C30" s="538" t="s">
        <v>25</v>
      </c>
      <c r="D30" s="530">
        <f>D31</f>
        <v>0.876</v>
      </c>
      <c r="E30" s="530">
        <v>0</v>
      </c>
      <c r="F30" s="572">
        <f>F31</f>
        <v>0</v>
      </c>
      <c r="G30" s="572">
        <f t="shared" ref="G30:H30" si="19">G31</f>
        <v>0</v>
      </c>
      <c r="H30" s="572">
        <f t="shared" si="19"/>
        <v>0</v>
      </c>
      <c r="I30" s="572">
        <f>I31</f>
        <v>0</v>
      </c>
      <c r="J30" s="572">
        <f t="shared" ref="J30:AC30" si="20">J31</f>
        <v>0</v>
      </c>
      <c r="K30" s="572">
        <f t="shared" si="20"/>
        <v>0</v>
      </c>
      <c r="L30" s="572">
        <f t="shared" si="20"/>
        <v>0</v>
      </c>
      <c r="M30" s="572">
        <f t="shared" si="20"/>
        <v>0</v>
      </c>
      <c r="N30" s="572">
        <f t="shared" si="20"/>
        <v>0</v>
      </c>
      <c r="O30" s="572">
        <f t="shared" si="20"/>
        <v>0</v>
      </c>
      <c r="P30" s="572">
        <f t="shared" si="20"/>
        <v>0</v>
      </c>
      <c r="Q30" s="572">
        <f t="shared" si="20"/>
        <v>0</v>
      </c>
      <c r="R30" s="572">
        <f t="shared" si="20"/>
        <v>0</v>
      </c>
      <c r="S30" s="572">
        <f t="shared" si="20"/>
        <v>0</v>
      </c>
      <c r="T30" s="572">
        <f t="shared" si="20"/>
        <v>0</v>
      </c>
      <c r="U30" s="572">
        <f t="shared" si="20"/>
        <v>0</v>
      </c>
      <c r="V30" s="572">
        <f t="shared" si="20"/>
        <v>0</v>
      </c>
      <c r="W30" s="572">
        <f t="shared" si="20"/>
        <v>0</v>
      </c>
      <c r="X30" s="572">
        <f t="shared" si="20"/>
        <v>0</v>
      </c>
      <c r="Y30" s="572">
        <v>0</v>
      </c>
      <c r="Z30" s="572">
        <f t="shared" si="20"/>
        <v>0</v>
      </c>
      <c r="AA30" s="572">
        <f t="shared" si="20"/>
        <v>0</v>
      </c>
      <c r="AB30" s="572">
        <f t="shared" si="20"/>
        <v>0</v>
      </c>
      <c r="AC30" s="573">
        <f t="shared" si="20"/>
        <v>0</v>
      </c>
      <c r="AD30" s="530">
        <f>AD31</f>
        <v>0.876</v>
      </c>
      <c r="AE30" s="574">
        <v>0</v>
      </c>
      <c r="AF30" s="572">
        <f t="shared" si="3"/>
        <v>0</v>
      </c>
      <c r="AG30" s="575">
        <f t="shared" si="3"/>
        <v>0</v>
      </c>
      <c r="AH30" s="572">
        <f t="shared" si="3"/>
        <v>0</v>
      </c>
      <c r="AI30" s="572">
        <f>AI31</f>
        <v>0</v>
      </c>
      <c r="AJ30" s="572">
        <f t="shared" ref="AJ30:BC30" si="21">AJ31</f>
        <v>0</v>
      </c>
      <c r="AK30" s="572">
        <f t="shared" si="21"/>
        <v>0</v>
      </c>
      <c r="AL30" s="572">
        <f t="shared" si="21"/>
        <v>0</v>
      </c>
      <c r="AM30" s="572">
        <f t="shared" si="21"/>
        <v>0</v>
      </c>
      <c r="AN30" s="572">
        <f t="shared" si="21"/>
        <v>0</v>
      </c>
      <c r="AO30" s="572">
        <f t="shared" si="21"/>
        <v>0</v>
      </c>
      <c r="AP30" s="572">
        <f t="shared" si="21"/>
        <v>0</v>
      </c>
      <c r="AQ30" s="572">
        <f t="shared" si="21"/>
        <v>0</v>
      </c>
      <c r="AR30" s="572">
        <f t="shared" si="21"/>
        <v>0</v>
      </c>
      <c r="AS30" s="572">
        <f t="shared" si="21"/>
        <v>0</v>
      </c>
      <c r="AT30" s="572">
        <f t="shared" si="21"/>
        <v>0</v>
      </c>
      <c r="AU30" s="572">
        <f t="shared" si="21"/>
        <v>0</v>
      </c>
      <c r="AV30" s="572">
        <f t="shared" si="21"/>
        <v>0</v>
      </c>
      <c r="AW30" s="572">
        <f t="shared" si="21"/>
        <v>0</v>
      </c>
      <c r="AX30" s="573">
        <f t="shared" si="21"/>
        <v>0</v>
      </c>
      <c r="AY30" s="572">
        <f t="shared" si="21"/>
        <v>0</v>
      </c>
      <c r="AZ30" s="572">
        <f t="shared" si="21"/>
        <v>0</v>
      </c>
      <c r="BA30" s="572">
        <f t="shared" si="21"/>
        <v>0</v>
      </c>
      <c r="BB30" s="572">
        <f t="shared" si="21"/>
        <v>0</v>
      </c>
      <c r="BC30" s="245">
        <f t="shared" si="21"/>
        <v>0</v>
      </c>
    </row>
    <row r="31" spans="1:55" s="799" customFormat="1">
      <c r="A31" s="874" t="s">
        <v>47</v>
      </c>
      <c r="B31" s="875" t="s">
        <v>48</v>
      </c>
      <c r="C31" s="876" t="s">
        <v>49</v>
      </c>
      <c r="D31" s="877">
        <v>0.876</v>
      </c>
      <c r="E31" s="877">
        <v>0</v>
      </c>
      <c r="F31" s="878">
        <v>0</v>
      </c>
      <c r="G31" s="879">
        <f>E31</f>
        <v>0</v>
      </c>
      <c r="H31" s="878">
        <v>0</v>
      </c>
      <c r="I31" s="878">
        <v>0</v>
      </c>
      <c r="J31" s="878">
        <v>0</v>
      </c>
      <c r="K31" s="878">
        <v>0</v>
      </c>
      <c r="L31" s="878">
        <v>0</v>
      </c>
      <c r="M31" s="878">
        <v>0</v>
      </c>
      <c r="N31" s="878">
        <v>0</v>
      </c>
      <c r="O31" s="878">
        <v>0</v>
      </c>
      <c r="P31" s="878">
        <v>0</v>
      </c>
      <c r="Q31" s="878">
        <v>0</v>
      </c>
      <c r="R31" s="878">
        <v>0</v>
      </c>
      <c r="S31" s="878">
        <v>0</v>
      </c>
      <c r="T31" s="878">
        <v>0</v>
      </c>
      <c r="U31" s="878">
        <v>0</v>
      </c>
      <c r="V31" s="878">
        <v>0</v>
      </c>
      <c r="W31" s="878">
        <v>0</v>
      </c>
      <c r="X31" s="878">
        <v>0</v>
      </c>
      <c r="Y31" s="880">
        <v>0</v>
      </c>
      <c r="Z31" s="878">
        <v>0</v>
      </c>
      <c r="AA31" s="879">
        <f>Y31</f>
        <v>0</v>
      </c>
      <c r="AB31" s="878">
        <v>0</v>
      </c>
      <c r="AC31" s="881">
        <v>0</v>
      </c>
      <c r="AD31" s="877">
        <v>0.876</v>
      </c>
      <c r="AE31" s="882">
        <v>0</v>
      </c>
      <c r="AF31" s="878">
        <f t="shared" si="3"/>
        <v>0</v>
      </c>
      <c r="AG31" s="879">
        <f t="shared" si="3"/>
        <v>0</v>
      </c>
      <c r="AH31" s="878">
        <f t="shared" si="3"/>
        <v>0</v>
      </c>
      <c r="AI31" s="878">
        <f t="shared" si="3"/>
        <v>0</v>
      </c>
      <c r="AJ31" s="878">
        <f t="shared" si="3"/>
        <v>0</v>
      </c>
      <c r="AK31" s="878">
        <f t="shared" si="3"/>
        <v>0</v>
      </c>
      <c r="AL31" s="878">
        <f t="shared" si="3"/>
        <v>0</v>
      </c>
      <c r="AM31" s="878">
        <f t="shared" si="3"/>
        <v>0</v>
      </c>
      <c r="AN31" s="878">
        <f t="shared" si="3"/>
        <v>0</v>
      </c>
      <c r="AO31" s="878">
        <f t="shared" si="3"/>
        <v>0</v>
      </c>
      <c r="AP31" s="878">
        <f t="shared" si="3"/>
        <v>0</v>
      </c>
      <c r="AQ31" s="878">
        <f t="shared" si="3"/>
        <v>0</v>
      </c>
      <c r="AR31" s="878">
        <f t="shared" si="3"/>
        <v>0</v>
      </c>
      <c r="AS31" s="878">
        <f t="shared" si="3"/>
        <v>0</v>
      </c>
      <c r="AT31" s="878">
        <f t="shared" si="3"/>
        <v>0</v>
      </c>
      <c r="AU31" s="878">
        <f t="shared" si="3"/>
        <v>0</v>
      </c>
      <c r="AV31" s="878">
        <f t="shared" ref="AV31:AY46" si="22">V31/1.2</f>
        <v>0</v>
      </c>
      <c r="AW31" s="878">
        <f t="shared" si="22"/>
        <v>0</v>
      </c>
      <c r="AX31" s="881">
        <f t="shared" si="22"/>
        <v>0</v>
      </c>
      <c r="AY31" s="879">
        <f>Y31/1.2</f>
        <v>0</v>
      </c>
      <c r="AZ31" s="879">
        <f t="shared" ref="AZ31:BC46" si="23">Z31/1.2</f>
        <v>0</v>
      </c>
      <c r="BA31" s="879">
        <f t="shared" si="23"/>
        <v>0</v>
      </c>
      <c r="BB31" s="879">
        <f t="shared" si="23"/>
        <v>0</v>
      </c>
      <c r="BC31" s="790">
        <f t="shared" si="23"/>
        <v>0</v>
      </c>
    </row>
    <row r="32" spans="1:55" ht="24.75">
      <c r="A32" s="531" t="s">
        <v>50</v>
      </c>
      <c r="B32" s="536" t="s">
        <v>51</v>
      </c>
      <c r="C32" s="538" t="s">
        <v>25</v>
      </c>
      <c r="D32" s="530">
        <f>D33</f>
        <v>0</v>
      </c>
      <c r="E32" s="530">
        <v>0</v>
      </c>
      <c r="F32" s="572">
        <f>F33</f>
        <v>0</v>
      </c>
      <c r="G32" s="572">
        <f t="shared" ref="G32:H32" si="24">G33</f>
        <v>0</v>
      </c>
      <c r="H32" s="572">
        <f t="shared" si="24"/>
        <v>0</v>
      </c>
      <c r="I32" s="572">
        <f>I33</f>
        <v>0</v>
      </c>
      <c r="J32" s="572">
        <f t="shared" ref="J32:AC32" si="25">J33</f>
        <v>0</v>
      </c>
      <c r="K32" s="572">
        <f t="shared" si="25"/>
        <v>0</v>
      </c>
      <c r="L32" s="572">
        <f t="shared" si="25"/>
        <v>0</v>
      </c>
      <c r="M32" s="572">
        <f t="shared" si="25"/>
        <v>0</v>
      </c>
      <c r="N32" s="572">
        <f t="shared" si="25"/>
        <v>0</v>
      </c>
      <c r="O32" s="572">
        <f t="shared" si="25"/>
        <v>0</v>
      </c>
      <c r="P32" s="572">
        <f t="shared" si="25"/>
        <v>0</v>
      </c>
      <c r="Q32" s="572">
        <f t="shared" si="25"/>
        <v>0</v>
      </c>
      <c r="R32" s="572">
        <f t="shared" si="25"/>
        <v>0</v>
      </c>
      <c r="S32" s="572">
        <f t="shared" si="25"/>
        <v>0</v>
      </c>
      <c r="T32" s="572">
        <f t="shared" si="25"/>
        <v>0</v>
      </c>
      <c r="U32" s="572">
        <f t="shared" si="25"/>
        <v>0</v>
      </c>
      <c r="V32" s="572">
        <f t="shared" si="25"/>
        <v>0</v>
      </c>
      <c r="W32" s="572">
        <f t="shared" si="25"/>
        <v>0</v>
      </c>
      <c r="X32" s="572">
        <f t="shared" si="25"/>
        <v>0</v>
      </c>
      <c r="Y32" s="572">
        <v>0</v>
      </c>
      <c r="Z32" s="572">
        <f t="shared" si="25"/>
        <v>0</v>
      </c>
      <c r="AA32" s="572">
        <f t="shared" si="25"/>
        <v>0</v>
      </c>
      <c r="AB32" s="572">
        <v>0</v>
      </c>
      <c r="AC32" s="573">
        <f t="shared" si="25"/>
        <v>0</v>
      </c>
      <c r="AD32" s="530">
        <f>AD33</f>
        <v>0</v>
      </c>
      <c r="AE32" s="574">
        <v>0</v>
      </c>
      <c r="AF32" s="572">
        <f t="shared" si="3"/>
        <v>0</v>
      </c>
      <c r="AG32" s="575">
        <f t="shared" si="3"/>
        <v>0</v>
      </c>
      <c r="AH32" s="572">
        <f t="shared" si="3"/>
        <v>0</v>
      </c>
      <c r="AI32" s="572">
        <f t="shared" si="3"/>
        <v>0</v>
      </c>
      <c r="AJ32" s="572">
        <f t="shared" si="3"/>
        <v>0</v>
      </c>
      <c r="AK32" s="572">
        <f t="shared" si="3"/>
        <v>0</v>
      </c>
      <c r="AL32" s="572">
        <f t="shared" si="3"/>
        <v>0</v>
      </c>
      <c r="AM32" s="572">
        <f t="shared" si="3"/>
        <v>0</v>
      </c>
      <c r="AN32" s="572">
        <f t="shared" si="3"/>
        <v>0</v>
      </c>
      <c r="AO32" s="572">
        <f t="shared" si="3"/>
        <v>0</v>
      </c>
      <c r="AP32" s="572">
        <f t="shared" si="3"/>
        <v>0</v>
      </c>
      <c r="AQ32" s="572">
        <f t="shared" si="3"/>
        <v>0</v>
      </c>
      <c r="AR32" s="572">
        <f t="shared" si="3"/>
        <v>0</v>
      </c>
      <c r="AS32" s="572">
        <f t="shared" si="3"/>
        <v>0</v>
      </c>
      <c r="AT32" s="572">
        <f t="shared" si="3"/>
        <v>0</v>
      </c>
      <c r="AU32" s="572">
        <f t="shared" si="3"/>
        <v>0</v>
      </c>
      <c r="AV32" s="572">
        <f t="shared" si="22"/>
        <v>0</v>
      </c>
      <c r="AW32" s="572">
        <f t="shared" si="22"/>
        <v>0</v>
      </c>
      <c r="AX32" s="573">
        <f t="shared" si="22"/>
        <v>0</v>
      </c>
      <c r="AY32" s="575">
        <f>Y32/1.2</f>
        <v>0</v>
      </c>
      <c r="AZ32" s="575">
        <f t="shared" si="23"/>
        <v>0</v>
      </c>
      <c r="BA32" s="575">
        <f t="shared" si="23"/>
        <v>0</v>
      </c>
      <c r="BB32" s="575">
        <f t="shared" si="23"/>
        <v>0</v>
      </c>
      <c r="BC32" s="500">
        <f t="shared" si="23"/>
        <v>0</v>
      </c>
    </row>
    <row r="33" spans="1:55" s="819" customFormat="1">
      <c r="A33" s="883" t="s">
        <v>52</v>
      </c>
      <c r="B33" s="865" t="s">
        <v>53</v>
      </c>
      <c r="C33" s="866" t="s">
        <v>54</v>
      </c>
      <c r="D33" s="867">
        <v>0</v>
      </c>
      <c r="E33" s="867">
        <v>0</v>
      </c>
      <c r="F33" s="868">
        <v>0</v>
      </c>
      <c r="G33" s="869">
        <f>E33</f>
        <v>0</v>
      </c>
      <c r="H33" s="868">
        <v>0</v>
      </c>
      <c r="I33" s="868">
        <v>0</v>
      </c>
      <c r="J33" s="868">
        <v>0</v>
      </c>
      <c r="K33" s="868">
        <v>0</v>
      </c>
      <c r="L33" s="868">
        <v>0</v>
      </c>
      <c r="M33" s="868">
        <v>0</v>
      </c>
      <c r="N33" s="868">
        <v>0</v>
      </c>
      <c r="O33" s="868">
        <v>0</v>
      </c>
      <c r="P33" s="868">
        <v>0</v>
      </c>
      <c r="Q33" s="868">
        <v>0</v>
      </c>
      <c r="R33" s="868">
        <v>0</v>
      </c>
      <c r="S33" s="868">
        <v>0</v>
      </c>
      <c r="T33" s="868">
        <v>0</v>
      </c>
      <c r="U33" s="868">
        <v>0</v>
      </c>
      <c r="V33" s="868">
        <v>0</v>
      </c>
      <c r="W33" s="868">
        <v>0</v>
      </c>
      <c r="X33" s="868">
        <v>0</v>
      </c>
      <c r="Y33" s="870">
        <v>0</v>
      </c>
      <c r="Z33" s="868">
        <v>0</v>
      </c>
      <c r="AA33" s="869">
        <f>Y33</f>
        <v>0</v>
      </c>
      <c r="AB33" s="868">
        <v>0</v>
      </c>
      <c r="AC33" s="871">
        <v>0</v>
      </c>
      <c r="AD33" s="867">
        <v>0</v>
      </c>
      <c r="AE33" s="872">
        <v>0</v>
      </c>
      <c r="AF33" s="868">
        <f t="shared" si="3"/>
        <v>0</v>
      </c>
      <c r="AG33" s="869">
        <f t="shared" si="3"/>
        <v>0</v>
      </c>
      <c r="AH33" s="868">
        <f t="shared" si="3"/>
        <v>0</v>
      </c>
      <c r="AI33" s="868">
        <f t="shared" si="3"/>
        <v>0</v>
      </c>
      <c r="AJ33" s="868">
        <f t="shared" si="3"/>
        <v>0</v>
      </c>
      <c r="AK33" s="868">
        <f t="shared" si="3"/>
        <v>0</v>
      </c>
      <c r="AL33" s="868">
        <f t="shared" si="3"/>
        <v>0</v>
      </c>
      <c r="AM33" s="868">
        <f t="shared" si="3"/>
        <v>0</v>
      </c>
      <c r="AN33" s="868">
        <f t="shared" si="3"/>
        <v>0</v>
      </c>
      <c r="AO33" s="868">
        <f t="shared" si="3"/>
        <v>0</v>
      </c>
      <c r="AP33" s="868">
        <f t="shared" si="3"/>
        <v>0</v>
      </c>
      <c r="AQ33" s="868">
        <f t="shared" si="3"/>
        <v>0</v>
      </c>
      <c r="AR33" s="868">
        <f t="shared" si="3"/>
        <v>0</v>
      </c>
      <c r="AS33" s="868">
        <f t="shared" si="3"/>
        <v>0</v>
      </c>
      <c r="AT33" s="868">
        <f t="shared" si="3"/>
        <v>0</v>
      </c>
      <c r="AU33" s="868">
        <f t="shared" si="3"/>
        <v>0</v>
      </c>
      <c r="AV33" s="868">
        <f t="shared" si="22"/>
        <v>0</v>
      </c>
      <c r="AW33" s="868">
        <f t="shared" si="22"/>
        <v>0</v>
      </c>
      <c r="AX33" s="871">
        <f t="shared" si="22"/>
        <v>0</v>
      </c>
      <c r="AY33" s="869">
        <f>Y33/1.2</f>
        <v>0</v>
      </c>
      <c r="AZ33" s="869">
        <f t="shared" si="23"/>
        <v>0</v>
      </c>
      <c r="BA33" s="869">
        <f t="shared" si="23"/>
        <v>0</v>
      </c>
      <c r="BB33" s="869">
        <f t="shared" si="23"/>
        <v>0</v>
      </c>
      <c r="BC33" s="812">
        <f t="shared" si="23"/>
        <v>0</v>
      </c>
    </row>
    <row r="34" spans="1:55" ht="24.75">
      <c r="A34" s="535" t="s">
        <v>55</v>
      </c>
      <c r="B34" s="536" t="s">
        <v>56</v>
      </c>
      <c r="C34" s="538" t="s">
        <v>25</v>
      </c>
      <c r="D34" s="530">
        <f t="shared" ref="D34:E35" si="26">D35</f>
        <v>0</v>
      </c>
      <c r="E34" s="530">
        <f t="shared" si="26"/>
        <v>0</v>
      </c>
      <c r="F34" s="572">
        <f>F36</f>
        <v>0</v>
      </c>
      <c r="G34" s="572">
        <f t="shared" ref="G34:AC34" si="27">G36</f>
        <v>0</v>
      </c>
      <c r="H34" s="572">
        <f t="shared" si="27"/>
        <v>0</v>
      </c>
      <c r="I34" s="572">
        <f t="shared" si="27"/>
        <v>0</v>
      </c>
      <c r="J34" s="572">
        <f t="shared" si="27"/>
        <v>0</v>
      </c>
      <c r="K34" s="572">
        <f t="shared" si="27"/>
        <v>0</v>
      </c>
      <c r="L34" s="572">
        <f t="shared" si="27"/>
        <v>0</v>
      </c>
      <c r="M34" s="572">
        <f t="shared" si="27"/>
        <v>0</v>
      </c>
      <c r="N34" s="572">
        <f t="shared" si="27"/>
        <v>0</v>
      </c>
      <c r="O34" s="572">
        <f t="shared" si="27"/>
        <v>0</v>
      </c>
      <c r="P34" s="572">
        <f t="shared" si="27"/>
        <v>0</v>
      </c>
      <c r="Q34" s="572">
        <f t="shared" si="27"/>
        <v>0</v>
      </c>
      <c r="R34" s="572">
        <f t="shared" si="27"/>
        <v>0</v>
      </c>
      <c r="S34" s="572">
        <f t="shared" si="27"/>
        <v>0</v>
      </c>
      <c r="T34" s="572">
        <f t="shared" si="27"/>
        <v>0</v>
      </c>
      <c r="U34" s="572">
        <f t="shared" si="27"/>
        <v>0</v>
      </c>
      <c r="V34" s="572">
        <f t="shared" si="27"/>
        <v>0</v>
      </c>
      <c r="W34" s="572">
        <f t="shared" si="27"/>
        <v>0</v>
      </c>
      <c r="X34" s="572">
        <f t="shared" si="27"/>
        <v>0</v>
      </c>
      <c r="Y34" s="572">
        <v>0</v>
      </c>
      <c r="Z34" s="572">
        <f t="shared" si="27"/>
        <v>0</v>
      </c>
      <c r="AA34" s="572">
        <f t="shared" si="27"/>
        <v>0</v>
      </c>
      <c r="AB34" s="572">
        <v>0</v>
      </c>
      <c r="AC34" s="573">
        <f t="shared" si="27"/>
        <v>0</v>
      </c>
      <c r="AD34" s="530">
        <f t="shared" ref="AD34:AD35" si="28">AD35</f>
        <v>0</v>
      </c>
      <c r="AE34" s="574">
        <v>0</v>
      </c>
      <c r="AF34" s="572">
        <f t="shared" si="3"/>
        <v>0</v>
      </c>
      <c r="AG34" s="575">
        <f t="shared" si="3"/>
        <v>0</v>
      </c>
      <c r="AH34" s="572">
        <f t="shared" si="3"/>
        <v>0</v>
      </c>
      <c r="AI34" s="572">
        <f t="shared" si="3"/>
        <v>0</v>
      </c>
      <c r="AJ34" s="572">
        <f t="shared" si="3"/>
        <v>0</v>
      </c>
      <c r="AK34" s="572">
        <f t="shared" si="3"/>
        <v>0</v>
      </c>
      <c r="AL34" s="572">
        <f t="shared" si="3"/>
        <v>0</v>
      </c>
      <c r="AM34" s="572">
        <f t="shared" si="3"/>
        <v>0</v>
      </c>
      <c r="AN34" s="572">
        <f t="shared" si="3"/>
        <v>0</v>
      </c>
      <c r="AO34" s="572">
        <f t="shared" si="3"/>
        <v>0</v>
      </c>
      <c r="AP34" s="572">
        <f t="shared" si="3"/>
        <v>0</v>
      </c>
      <c r="AQ34" s="572">
        <f t="shared" si="3"/>
        <v>0</v>
      </c>
      <c r="AR34" s="572">
        <f t="shared" si="3"/>
        <v>0</v>
      </c>
      <c r="AS34" s="572">
        <f t="shared" si="3"/>
        <v>0</v>
      </c>
      <c r="AT34" s="572">
        <f t="shared" si="3"/>
        <v>0</v>
      </c>
      <c r="AU34" s="572">
        <f t="shared" si="3"/>
        <v>0</v>
      </c>
      <c r="AV34" s="572">
        <f t="shared" si="22"/>
        <v>0</v>
      </c>
      <c r="AW34" s="572">
        <f t="shared" si="22"/>
        <v>0</v>
      </c>
      <c r="AX34" s="573">
        <f t="shared" si="22"/>
        <v>0</v>
      </c>
      <c r="AY34" s="575">
        <f t="shared" si="22"/>
        <v>0</v>
      </c>
      <c r="AZ34" s="575">
        <f t="shared" si="23"/>
        <v>0</v>
      </c>
      <c r="BA34" s="575">
        <f t="shared" si="23"/>
        <v>0</v>
      </c>
      <c r="BB34" s="575">
        <f t="shared" si="23"/>
        <v>0</v>
      </c>
      <c r="BC34" s="500">
        <f t="shared" si="23"/>
        <v>0</v>
      </c>
    </row>
    <row r="35" spans="1:55" ht="24.75">
      <c r="A35" s="535" t="s">
        <v>57</v>
      </c>
      <c r="B35" s="536" t="s">
        <v>58</v>
      </c>
      <c r="C35" s="538" t="s">
        <v>25</v>
      </c>
      <c r="D35" s="530">
        <f t="shared" si="26"/>
        <v>0</v>
      </c>
      <c r="E35" s="530">
        <f t="shared" si="26"/>
        <v>0</v>
      </c>
      <c r="F35" s="572">
        <f>F36</f>
        <v>0</v>
      </c>
      <c r="G35" s="572">
        <f t="shared" ref="G35:AC35" si="29">G36</f>
        <v>0</v>
      </c>
      <c r="H35" s="572">
        <f t="shared" si="29"/>
        <v>0</v>
      </c>
      <c r="I35" s="572">
        <f t="shared" si="29"/>
        <v>0</v>
      </c>
      <c r="J35" s="572">
        <f t="shared" si="29"/>
        <v>0</v>
      </c>
      <c r="K35" s="572">
        <f t="shared" si="29"/>
        <v>0</v>
      </c>
      <c r="L35" s="572">
        <f t="shared" si="29"/>
        <v>0</v>
      </c>
      <c r="M35" s="572">
        <f t="shared" si="29"/>
        <v>0</v>
      </c>
      <c r="N35" s="572">
        <f t="shared" si="29"/>
        <v>0</v>
      </c>
      <c r="O35" s="572">
        <f t="shared" si="29"/>
        <v>0</v>
      </c>
      <c r="P35" s="572">
        <f t="shared" si="29"/>
        <v>0</v>
      </c>
      <c r="Q35" s="572">
        <f t="shared" si="29"/>
        <v>0</v>
      </c>
      <c r="R35" s="572">
        <f t="shared" si="29"/>
        <v>0</v>
      </c>
      <c r="S35" s="572">
        <f t="shared" si="29"/>
        <v>0</v>
      </c>
      <c r="T35" s="572">
        <f t="shared" si="29"/>
        <v>0</v>
      </c>
      <c r="U35" s="572">
        <f t="shared" si="29"/>
        <v>0</v>
      </c>
      <c r="V35" s="572">
        <f t="shared" si="29"/>
        <v>0</v>
      </c>
      <c r="W35" s="572">
        <f t="shared" si="29"/>
        <v>0</v>
      </c>
      <c r="X35" s="572">
        <f t="shared" si="29"/>
        <v>0</v>
      </c>
      <c r="Y35" s="572">
        <v>0</v>
      </c>
      <c r="Z35" s="572">
        <f t="shared" si="29"/>
        <v>0</v>
      </c>
      <c r="AA35" s="572">
        <f t="shared" si="29"/>
        <v>0</v>
      </c>
      <c r="AB35" s="572">
        <v>0</v>
      </c>
      <c r="AC35" s="573">
        <f t="shared" si="29"/>
        <v>0</v>
      </c>
      <c r="AD35" s="530">
        <f t="shared" si="28"/>
        <v>0</v>
      </c>
      <c r="AE35" s="574">
        <v>0</v>
      </c>
      <c r="AF35" s="572">
        <f t="shared" si="3"/>
        <v>0</v>
      </c>
      <c r="AG35" s="575">
        <f t="shared" si="3"/>
        <v>0</v>
      </c>
      <c r="AH35" s="572">
        <f t="shared" si="3"/>
        <v>0</v>
      </c>
      <c r="AI35" s="572">
        <f t="shared" si="3"/>
        <v>0</v>
      </c>
      <c r="AJ35" s="572">
        <f t="shared" si="3"/>
        <v>0</v>
      </c>
      <c r="AK35" s="572">
        <f t="shared" si="3"/>
        <v>0</v>
      </c>
      <c r="AL35" s="572">
        <f t="shared" si="3"/>
        <v>0</v>
      </c>
      <c r="AM35" s="572">
        <f t="shared" si="3"/>
        <v>0</v>
      </c>
      <c r="AN35" s="572">
        <f t="shared" si="3"/>
        <v>0</v>
      </c>
      <c r="AO35" s="572">
        <f t="shared" si="3"/>
        <v>0</v>
      </c>
      <c r="AP35" s="572">
        <f t="shared" si="3"/>
        <v>0</v>
      </c>
      <c r="AQ35" s="572">
        <f t="shared" si="3"/>
        <v>0</v>
      </c>
      <c r="AR35" s="572">
        <f t="shared" si="3"/>
        <v>0</v>
      </c>
      <c r="AS35" s="572">
        <f t="shared" si="3"/>
        <v>0</v>
      </c>
      <c r="AT35" s="572">
        <f t="shared" si="3"/>
        <v>0</v>
      </c>
      <c r="AU35" s="572">
        <f t="shared" si="3"/>
        <v>0</v>
      </c>
      <c r="AV35" s="572">
        <f t="shared" si="22"/>
        <v>0</v>
      </c>
      <c r="AW35" s="572">
        <f t="shared" si="22"/>
        <v>0</v>
      </c>
      <c r="AX35" s="573">
        <f t="shared" si="22"/>
        <v>0</v>
      </c>
      <c r="AY35" s="575">
        <f t="shared" si="22"/>
        <v>0</v>
      </c>
      <c r="AZ35" s="575">
        <f t="shared" si="23"/>
        <v>0</v>
      </c>
      <c r="BA35" s="575">
        <f t="shared" si="23"/>
        <v>0</v>
      </c>
      <c r="BB35" s="575">
        <f t="shared" si="23"/>
        <v>0</v>
      </c>
      <c r="BC35" s="500">
        <f t="shared" si="23"/>
        <v>0</v>
      </c>
    </row>
    <row r="36" spans="1:55" s="819" customFormat="1" ht="24.75">
      <c r="A36" s="864" t="s">
        <v>59</v>
      </c>
      <c r="B36" s="865" t="s">
        <v>60</v>
      </c>
      <c r="C36" s="866" t="s">
        <v>61</v>
      </c>
      <c r="D36" s="867">
        <v>0</v>
      </c>
      <c r="E36" s="867">
        <v>0</v>
      </c>
      <c r="F36" s="868">
        <v>0</v>
      </c>
      <c r="G36" s="868">
        <v>0</v>
      </c>
      <c r="H36" s="868">
        <v>0</v>
      </c>
      <c r="I36" s="868">
        <v>0</v>
      </c>
      <c r="J36" s="868">
        <v>0</v>
      </c>
      <c r="K36" s="868">
        <v>0</v>
      </c>
      <c r="L36" s="868">
        <v>0</v>
      </c>
      <c r="M36" s="868">
        <v>0</v>
      </c>
      <c r="N36" s="868">
        <v>0</v>
      </c>
      <c r="O36" s="868">
        <v>0</v>
      </c>
      <c r="P36" s="868">
        <v>0</v>
      </c>
      <c r="Q36" s="868">
        <v>0</v>
      </c>
      <c r="R36" s="868">
        <v>0</v>
      </c>
      <c r="S36" s="868">
        <v>0</v>
      </c>
      <c r="T36" s="868">
        <v>0</v>
      </c>
      <c r="U36" s="868">
        <v>0</v>
      </c>
      <c r="V36" s="868">
        <v>0</v>
      </c>
      <c r="W36" s="868">
        <v>0</v>
      </c>
      <c r="X36" s="868">
        <v>0</v>
      </c>
      <c r="Y36" s="868">
        <v>0</v>
      </c>
      <c r="Z36" s="868">
        <v>0</v>
      </c>
      <c r="AA36" s="868">
        <v>0</v>
      </c>
      <c r="AB36" s="868">
        <v>0</v>
      </c>
      <c r="AC36" s="871">
        <v>0</v>
      </c>
      <c r="AD36" s="867">
        <v>0</v>
      </c>
      <c r="AE36" s="872">
        <v>0</v>
      </c>
      <c r="AF36" s="868">
        <f t="shared" si="3"/>
        <v>0</v>
      </c>
      <c r="AG36" s="869">
        <f t="shared" si="3"/>
        <v>0</v>
      </c>
      <c r="AH36" s="868">
        <f t="shared" si="3"/>
        <v>0</v>
      </c>
      <c r="AI36" s="868">
        <f t="shared" si="3"/>
        <v>0</v>
      </c>
      <c r="AJ36" s="868">
        <f t="shared" si="3"/>
        <v>0</v>
      </c>
      <c r="AK36" s="868">
        <f t="shared" si="3"/>
        <v>0</v>
      </c>
      <c r="AL36" s="868">
        <f t="shared" si="3"/>
        <v>0</v>
      </c>
      <c r="AM36" s="868">
        <f t="shared" si="3"/>
        <v>0</v>
      </c>
      <c r="AN36" s="868">
        <f t="shared" si="3"/>
        <v>0</v>
      </c>
      <c r="AO36" s="868">
        <f t="shared" si="3"/>
        <v>0</v>
      </c>
      <c r="AP36" s="868">
        <f t="shared" si="3"/>
        <v>0</v>
      </c>
      <c r="AQ36" s="868">
        <f t="shared" si="3"/>
        <v>0</v>
      </c>
      <c r="AR36" s="868">
        <f t="shared" si="3"/>
        <v>0</v>
      </c>
      <c r="AS36" s="868">
        <f t="shared" si="3"/>
        <v>0</v>
      </c>
      <c r="AT36" s="868">
        <f t="shared" si="3"/>
        <v>0</v>
      </c>
      <c r="AU36" s="868">
        <f t="shared" si="3"/>
        <v>0</v>
      </c>
      <c r="AV36" s="868">
        <f t="shared" si="22"/>
        <v>0</v>
      </c>
      <c r="AW36" s="868">
        <f t="shared" si="22"/>
        <v>0</v>
      </c>
      <c r="AX36" s="871">
        <f t="shared" si="22"/>
        <v>0</v>
      </c>
      <c r="AY36" s="869">
        <f t="shared" si="22"/>
        <v>0</v>
      </c>
      <c r="AZ36" s="869">
        <f t="shared" si="23"/>
        <v>0</v>
      </c>
      <c r="BA36" s="869">
        <f t="shared" si="23"/>
        <v>0</v>
      </c>
      <c r="BB36" s="869">
        <f t="shared" si="23"/>
        <v>0</v>
      </c>
      <c r="BC36" s="812">
        <f t="shared" si="23"/>
        <v>0</v>
      </c>
    </row>
    <row r="37" spans="1:55">
      <c r="A37" s="535" t="s">
        <v>62</v>
      </c>
      <c r="B37" s="536" t="s">
        <v>63</v>
      </c>
      <c r="C37" s="538" t="s">
        <v>25</v>
      </c>
      <c r="D37" s="530">
        <f>SUM(D38:D48)</f>
        <v>19.53</v>
      </c>
      <c r="E37" s="530">
        <v>0</v>
      </c>
      <c r="F37" s="572">
        <v>0</v>
      </c>
      <c r="G37" s="572">
        <v>0</v>
      </c>
      <c r="H37" s="572">
        <f t="shared" ref="H37:AC37" si="30">SUM(H38:H48)</f>
        <v>0</v>
      </c>
      <c r="I37" s="572">
        <f t="shared" si="30"/>
        <v>0</v>
      </c>
      <c r="J37" s="572">
        <f t="shared" si="30"/>
        <v>0</v>
      </c>
      <c r="K37" s="572">
        <f t="shared" si="30"/>
        <v>0</v>
      </c>
      <c r="L37" s="572">
        <f t="shared" si="30"/>
        <v>0</v>
      </c>
      <c r="M37" s="572">
        <f t="shared" si="30"/>
        <v>0</v>
      </c>
      <c r="N37" s="572">
        <f t="shared" si="30"/>
        <v>0</v>
      </c>
      <c r="O37" s="572">
        <f t="shared" si="30"/>
        <v>0</v>
      </c>
      <c r="P37" s="572">
        <f t="shared" si="30"/>
        <v>0</v>
      </c>
      <c r="Q37" s="572">
        <f t="shared" si="30"/>
        <v>0</v>
      </c>
      <c r="R37" s="572">
        <f t="shared" si="30"/>
        <v>0</v>
      </c>
      <c r="S37" s="572">
        <f t="shared" si="30"/>
        <v>0</v>
      </c>
      <c r="T37" s="572">
        <f t="shared" si="30"/>
        <v>0</v>
      </c>
      <c r="U37" s="572">
        <f t="shared" si="30"/>
        <v>0</v>
      </c>
      <c r="V37" s="572">
        <f t="shared" si="30"/>
        <v>0</v>
      </c>
      <c r="W37" s="572">
        <f t="shared" si="30"/>
        <v>0</v>
      </c>
      <c r="X37" s="572">
        <f t="shared" si="30"/>
        <v>0</v>
      </c>
      <c r="Y37" s="575">
        <v>0</v>
      </c>
      <c r="Z37" s="572">
        <f t="shared" si="30"/>
        <v>0</v>
      </c>
      <c r="AA37" s="572">
        <v>0</v>
      </c>
      <c r="AB37" s="572">
        <v>0</v>
      </c>
      <c r="AC37" s="573">
        <f t="shared" si="30"/>
        <v>0</v>
      </c>
      <c r="AD37" s="530">
        <f>SUM(AD38:AD48)</f>
        <v>19.53</v>
      </c>
      <c r="AE37" s="574">
        <v>0</v>
      </c>
      <c r="AF37" s="572">
        <f t="shared" si="3"/>
        <v>0</v>
      </c>
      <c r="AG37" s="575">
        <f t="shared" si="3"/>
        <v>0</v>
      </c>
      <c r="AH37" s="572">
        <f t="shared" si="3"/>
        <v>0</v>
      </c>
      <c r="AI37" s="572">
        <f t="shared" si="3"/>
        <v>0</v>
      </c>
      <c r="AJ37" s="572">
        <f>SUM(AK38:AK48)</f>
        <v>0</v>
      </c>
      <c r="AK37" s="572">
        <f>SUM(AK38:AK48)</f>
        <v>0</v>
      </c>
      <c r="AL37" s="572">
        <f t="shared" ref="AL37:BC37" si="31">SUM(AL38:AL48)</f>
        <v>0</v>
      </c>
      <c r="AM37" s="572">
        <f t="shared" si="31"/>
        <v>0</v>
      </c>
      <c r="AN37" s="572">
        <f t="shared" si="31"/>
        <v>0</v>
      </c>
      <c r="AO37" s="572">
        <f t="shared" si="31"/>
        <v>0</v>
      </c>
      <c r="AP37" s="572">
        <f t="shared" si="31"/>
        <v>0</v>
      </c>
      <c r="AQ37" s="572">
        <f t="shared" si="31"/>
        <v>0</v>
      </c>
      <c r="AR37" s="572">
        <f t="shared" si="31"/>
        <v>0</v>
      </c>
      <c r="AS37" s="572">
        <f t="shared" si="31"/>
        <v>0</v>
      </c>
      <c r="AT37" s="572">
        <f t="shared" si="31"/>
        <v>0</v>
      </c>
      <c r="AU37" s="572">
        <f t="shared" si="31"/>
        <v>0</v>
      </c>
      <c r="AV37" s="572">
        <f t="shared" si="31"/>
        <v>0</v>
      </c>
      <c r="AW37" s="572">
        <f t="shared" si="31"/>
        <v>0</v>
      </c>
      <c r="AX37" s="573">
        <f t="shared" si="31"/>
        <v>0</v>
      </c>
      <c r="AY37" s="572">
        <f t="shared" si="31"/>
        <v>0</v>
      </c>
      <c r="AZ37" s="572">
        <f t="shared" si="31"/>
        <v>0</v>
      </c>
      <c r="BA37" s="572">
        <f t="shared" si="31"/>
        <v>0</v>
      </c>
      <c r="BB37" s="572">
        <f t="shared" si="31"/>
        <v>0</v>
      </c>
      <c r="BC37" s="245">
        <f t="shared" si="31"/>
        <v>0</v>
      </c>
    </row>
    <row r="38" spans="1:55" s="819" customFormat="1" ht="24.75">
      <c r="A38" s="883" t="s">
        <v>64</v>
      </c>
      <c r="B38" s="884" t="s">
        <v>65</v>
      </c>
      <c r="C38" s="866" t="s">
        <v>66</v>
      </c>
      <c r="D38" s="867">
        <v>0</v>
      </c>
      <c r="E38" s="867">
        <v>0</v>
      </c>
      <c r="F38" s="868">
        <v>0</v>
      </c>
      <c r="G38" s="868">
        <v>0</v>
      </c>
      <c r="H38" s="868">
        <v>0</v>
      </c>
      <c r="I38" s="868">
        <v>0</v>
      </c>
      <c r="J38" s="868">
        <v>0</v>
      </c>
      <c r="K38" s="868">
        <v>0</v>
      </c>
      <c r="L38" s="868">
        <v>0</v>
      </c>
      <c r="M38" s="868">
        <v>0</v>
      </c>
      <c r="N38" s="868">
        <v>0</v>
      </c>
      <c r="O38" s="868">
        <v>0</v>
      </c>
      <c r="P38" s="868">
        <v>0</v>
      </c>
      <c r="Q38" s="868">
        <v>0</v>
      </c>
      <c r="R38" s="868">
        <v>0</v>
      </c>
      <c r="S38" s="868">
        <v>0</v>
      </c>
      <c r="T38" s="868">
        <v>0</v>
      </c>
      <c r="U38" s="868">
        <v>0</v>
      </c>
      <c r="V38" s="868">
        <v>0</v>
      </c>
      <c r="W38" s="868">
        <v>0</v>
      </c>
      <c r="X38" s="868">
        <v>0</v>
      </c>
      <c r="Y38" s="870">
        <v>0</v>
      </c>
      <c r="Z38" s="868">
        <v>0</v>
      </c>
      <c r="AA38" s="868">
        <v>0</v>
      </c>
      <c r="AB38" s="868">
        <v>0</v>
      </c>
      <c r="AC38" s="871">
        <v>0</v>
      </c>
      <c r="AD38" s="867">
        <v>0</v>
      </c>
      <c r="AE38" s="872">
        <v>0</v>
      </c>
      <c r="AF38" s="868">
        <f t="shared" si="3"/>
        <v>0</v>
      </c>
      <c r="AG38" s="869">
        <f t="shared" si="3"/>
        <v>0</v>
      </c>
      <c r="AH38" s="868">
        <f t="shared" si="3"/>
        <v>0</v>
      </c>
      <c r="AI38" s="868">
        <f t="shared" si="3"/>
        <v>0</v>
      </c>
      <c r="AJ38" s="868">
        <f t="shared" si="3"/>
        <v>0</v>
      </c>
      <c r="AK38" s="868">
        <f t="shared" si="3"/>
        <v>0</v>
      </c>
      <c r="AL38" s="868">
        <f t="shared" si="3"/>
        <v>0</v>
      </c>
      <c r="AM38" s="868">
        <f t="shared" si="3"/>
        <v>0</v>
      </c>
      <c r="AN38" s="868">
        <f t="shared" si="3"/>
        <v>0</v>
      </c>
      <c r="AO38" s="868">
        <f t="shared" si="3"/>
        <v>0</v>
      </c>
      <c r="AP38" s="868">
        <f t="shared" si="3"/>
        <v>0</v>
      </c>
      <c r="AQ38" s="868">
        <f t="shared" si="3"/>
        <v>0</v>
      </c>
      <c r="AR38" s="868">
        <f t="shared" si="3"/>
        <v>0</v>
      </c>
      <c r="AS38" s="868">
        <f t="shared" si="3"/>
        <v>0</v>
      </c>
      <c r="AT38" s="868">
        <f t="shared" si="3"/>
        <v>0</v>
      </c>
      <c r="AU38" s="868">
        <f t="shared" si="3"/>
        <v>0</v>
      </c>
      <c r="AV38" s="868">
        <f t="shared" ref="AV38:BC53" si="32">V38/1.2</f>
        <v>0</v>
      </c>
      <c r="AW38" s="868">
        <f t="shared" si="32"/>
        <v>0</v>
      </c>
      <c r="AX38" s="871">
        <f t="shared" si="32"/>
        <v>0</v>
      </c>
      <c r="AY38" s="869">
        <f t="shared" si="22"/>
        <v>0</v>
      </c>
      <c r="AZ38" s="869">
        <f t="shared" si="23"/>
        <v>0</v>
      </c>
      <c r="BA38" s="869">
        <f t="shared" si="23"/>
        <v>0</v>
      </c>
      <c r="BB38" s="869">
        <f t="shared" si="23"/>
        <v>0</v>
      </c>
      <c r="BC38" s="812">
        <f t="shared" si="23"/>
        <v>0</v>
      </c>
    </row>
    <row r="39" spans="1:55" s="819" customFormat="1" ht="34.5" customHeight="1">
      <c r="A39" s="883" t="s">
        <v>67</v>
      </c>
      <c r="B39" s="884" t="s">
        <v>68</v>
      </c>
      <c r="C39" s="866" t="s">
        <v>69</v>
      </c>
      <c r="D39" s="867">
        <v>11.2</v>
      </c>
      <c r="E39" s="867">
        <v>0</v>
      </c>
      <c r="F39" s="869">
        <f>E39</f>
        <v>0</v>
      </c>
      <c r="G39" s="868">
        <v>0</v>
      </c>
      <c r="H39" s="868">
        <v>0</v>
      </c>
      <c r="I39" s="868">
        <v>0</v>
      </c>
      <c r="J39" s="868">
        <v>0</v>
      </c>
      <c r="K39" s="868">
        <v>0</v>
      </c>
      <c r="L39" s="868">
        <v>0</v>
      </c>
      <c r="M39" s="868">
        <v>0</v>
      </c>
      <c r="N39" s="868">
        <v>0</v>
      </c>
      <c r="O39" s="868">
        <v>0</v>
      </c>
      <c r="P39" s="868">
        <v>0</v>
      </c>
      <c r="Q39" s="868">
        <v>0</v>
      </c>
      <c r="R39" s="868">
        <v>0</v>
      </c>
      <c r="S39" s="868">
        <v>0</v>
      </c>
      <c r="T39" s="868">
        <v>0</v>
      </c>
      <c r="U39" s="868">
        <v>0</v>
      </c>
      <c r="V39" s="868">
        <v>0</v>
      </c>
      <c r="W39" s="868">
        <v>0</v>
      </c>
      <c r="X39" s="868">
        <v>0</v>
      </c>
      <c r="Y39" s="870">
        <v>0</v>
      </c>
      <c r="Z39" s="869">
        <v>0</v>
      </c>
      <c r="AA39" s="868">
        <v>0</v>
      </c>
      <c r="AB39" s="868">
        <v>0</v>
      </c>
      <c r="AC39" s="871">
        <v>0</v>
      </c>
      <c r="AD39" s="867">
        <v>11.2</v>
      </c>
      <c r="AE39" s="872">
        <v>0</v>
      </c>
      <c r="AF39" s="868">
        <f t="shared" si="3"/>
        <v>0</v>
      </c>
      <c r="AG39" s="869">
        <f t="shared" si="3"/>
        <v>0</v>
      </c>
      <c r="AH39" s="868">
        <f t="shared" si="3"/>
        <v>0</v>
      </c>
      <c r="AI39" s="868">
        <f t="shared" si="3"/>
        <v>0</v>
      </c>
      <c r="AJ39" s="868">
        <f t="shared" si="3"/>
        <v>0</v>
      </c>
      <c r="AK39" s="868">
        <f t="shared" si="3"/>
        <v>0</v>
      </c>
      <c r="AL39" s="868">
        <f t="shared" si="3"/>
        <v>0</v>
      </c>
      <c r="AM39" s="868">
        <f t="shared" si="3"/>
        <v>0</v>
      </c>
      <c r="AN39" s="868">
        <f t="shared" si="3"/>
        <v>0</v>
      </c>
      <c r="AO39" s="868">
        <f t="shared" si="3"/>
        <v>0</v>
      </c>
      <c r="AP39" s="868">
        <f t="shared" si="3"/>
        <v>0</v>
      </c>
      <c r="AQ39" s="868">
        <f t="shared" si="3"/>
        <v>0</v>
      </c>
      <c r="AR39" s="868">
        <f t="shared" si="3"/>
        <v>0</v>
      </c>
      <c r="AS39" s="868">
        <f t="shared" si="3"/>
        <v>0</v>
      </c>
      <c r="AT39" s="868">
        <f t="shared" si="3"/>
        <v>0</v>
      </c>
      <c r="AU39" s="868">
        <f t="shared" si="3"/>
        <v>0</v>
      </c>
      <c r="AV39" s="868">
        <f t="shared" si="32"/>
        <v>0</v>
      </c>
      <c r="AW39" s="868">
        <f t="shared" si="32"/>
        <v>0</v>
      </c>
      <c r="AX39" s="871">
        <f t="shared" si="32"/>
        <v>0</v>
      </c>
      <c r="AY39" s="869">
        <f t="shared" si="22"/>
        <v>0</v>
      </c>
      <c r="AZ39" s="869">
        <f t="shared" si="23"/>
        <v>0</v>
      </c>
      <c r="BA39" s="869">
        <f t="shared" si="23"/>
        <v>0</v>
      </c>
      <c r="BB39" s="869">
        <f t="shared" si="23"/>
        <v>0</v>
      </c>
      <c r="BC39" s="812">
        <f t="shared" si="23"/>
        <v>0</v>
      </c>
    </row>
    <row r="40" spans="1:55" s="819" customFormat="1" ht="35.25" customHeight="1">
      <c r="A40" s="883" t="s">
        <v>70</v>
      </c>
      <c r="B40" s="884" t="s">
        <v>71</v>
      </c>
      <c r="C40" s="866" t="s">
        <v>72</v>
      </c>
      <c r="D40" s="867">
        <v>0</v>
      </c>
      <c r="E40" s="867">
        <v>0</v>
      </c>
      <c r="F40" s="885">
        <v>0</v>
      </c>
      <c r="G40" s="885">
        <v>0</v>
      </c>
      <c r="H40" s="868">
        <v>0</v>
      </c>
      <c r="I40" s="868">
        <v>0</v>
      </c>
      <c r="J40" s="868">
        <v>0</v>
      </c>
      <c r="K40" s="868">
        <v>0</v>
      </c>
      <c r="L40" s="868">
        <v>0</v>
      </c>
      <c r="M40" s="868">
        <v>0</v>
      </c>
      <c r="N40" s="868">
        <v>0</v>
      </c>
      <c r="O40" s="868">
        <v>0</v>
      </c>
      <c r="P40" s="868">
        <v>0</v>
      </c>
      <c r="Q40" s="868">
        <v>0</v>
      </c>
      <c r="R40" s="868">
        <v>0</v>
      </c>
      <c r="S40" s="868">
        <v>0</v>
      </c>
      <c r="T40" s="868">
        <v>0</v>
      </c>
      <c r="U40" s="868">
        <v>0</v>
      </c>
      <c r="V40" s="868">
        <v>0</v>
      </c>
      <c r="W40" s="868">
        <v>0</v>
      </c>
      <c r="X40" s="868">
        <v>0</v>
      </c>
      <c r="Y40" s="870">
        <v>0</v>
      </c>
      <c r="Z40" s="885">
        <v>0</v>
      </c>
      <c r="AA40" s="885">
        <v>0</v>
      </c>
      <c r="AB40" s="868">
        <v>0</v>
      </c>
      <c r="AC40" s="871">
        <v>0</v>
      </c>
      <c r="AD40" s="867">
        <v>0</v>
      </c>
      <c r="AE40" s="872">
        <v>0</v>
      </c>
      <c r="AF40" s="868">
        <f t="shared" si="3"/>
        <v>0</v>
      </c>
      <c r="AG40" s="869">
        <f t="shared" si="3"/>
        <v>0</v>
      </c>
      <c r="AH40" s="868">
        <f t="shared" si="3"/>
        <v>0</v>
      </c>
      <c r="AI40" s="868">
        <f t="shared" si="3"/>
        <v>0</v>
      </c>
      <c r="AJ40" s="868">
        <f t="shared" si="3"/>
        <v>0</v>
      </c>
      <c r="AK40" s="868">
        <f t="shared" si="3"/>
        <v>0</v>
      </c>
      <c r="AL40" s="868">
        <f t="shared" si="3"/>
        <v>0</v>
      </c>
      <c r="AM40" s="868">
        <f t="shared" si="3"/>
        <v>0</v>
      </c>
      <c r="AN40" s="868">
        <f t="shared" si="3"/>
        <v>0</v>
      </c>
      <c r="AO40" s="868">
        <f t="shared" si="3"/>
        <v>0</v>
      </c>
      <c r="AP40" s="868">
        <f t="shared" si="3"/>
        <v>0</v>
      </c>
      <c r="AQ40" s="868">
        <f t="shared" si="3"/>
        <v>0</v>
      </c>
      <c r="AR40" s="868">
        <f t="shared" si="3"/>
        <v>0</v>
      </c>
      <c r="AS40" s="868">
        <f t="shared" si="3"/>
        <v>0</v>
      </c>
      <c r="AT40" s="868">
        <f t="shared" si="3"/>
        <v>0</v>
      </c>
      <c r="AU40" s="868">
        <f t="shared" si="3"/>
        <v>0</v>
      </c>
      <c r="AV40" s="868">
        <f t="shared" si="32"/>
        <v>0</v>
      </c>
      <c r="AW40" s="868">
        <f t="shared" si="32"/>
        <v>0</v>
      </c>
      <c r="AX40" s="871">
        <f t="shared" si="32"/>
        <v>0</v>
      </c>
      <c r="AY40" s="869">
        <f t="shared" si="22"/>
        <v>0</v>
      </c>
      <c r="AZ40" s="869">
        <f t="shared" si="23"/>
        <v>0</v>
      </c>
      <c r="BA40" s="869">
        <f t="shared" si="23"/>
        <v>0</v>
      </c>
      <c r="BB40" s="869">
        <f t="shared" si="23"/>
        <v>0</v>
      </c>
      <c r="BC40" s="812">
        <f t="shared" si="23"/>
        <v>0</v>
      </c>
    </row>
    <row r="41" spans="1:55" s="819" customFormat="1" ht="34.5" customHeight="1">
      <c r="A41" s="883" t="s">
        <v>73</v>
      </c>
      <c r="B41" s="884" t="s">
        <v>74</v>
      </c>
      <c r="C41" s="866" t="s">
        <v>75</v>
      </c>
      <c r="D41" s="867">
        <v>0</v>
      </c>
      <c r="E41" s="867">
        <v>0</v>
      </c>
      <c r="F41" s="868">
        <v>0</v>
      </c>
      <c r="G41" s="868">
        <v>0</v>
      </c>
      <c r="H41" s="868">
        <v>0</v>
      </c>
      <c r="I41" s="868">
        <v>0</v>
      </c>
      <c r="J41" s="868">
        <v>0</v>
      </c>
      <c r="K41" s="868">
        <v>0</v>
      </c>
      <c r="L41" s="868">
        <v>0</v>
      </c>
      <c r="M41" s="868">
        <v>0</v>
      </c>
      <c r="N41" s="868">
        <v>0</v>
      </c>
      <c r="O41" s="868">
        <v>0</v>
      </c>
      <c r="P41" s="868">
        <v>0</v>
      </c>
      <c r="Q41" s="868">
        <v>0</v>
      </c>
      <c r="R41" s="868">
        <v>0</v>
      </c>
      <c r="S41" s="868">
        <v>0</v>
      </c>
      <c r="T41" s="868">
        <v>0</v>
      </c>
      <c r="U41" s="868">
        <v>0</v>
      </c>
      <c r="V41" s="868">
        <v>0</v>
      </c>
      <c r="W41" s="868">
        <v>0</v>
      </c>
      <c r="X41" s="868">
        <v>0</v>
      </c>
      <c r="Y41" s="870">
        <v>0</v>
      </c>
      <c r="Z41" s="868">
        <v>0</v>
      </c>
      <c r="AA41" s="868">
        <v>0</v>
      </c>
      <c r="AB41" s="868">
        <v>0</v>
      </c>
      <c r="AC41" s="871">
        <v>0</v>
      </c>
      <c r="AD41" s="867">
        <v>0</v>
      </c>
      <c r="AE41" s="872">
        <f t="shared" ref="AE41:AE52" si="33">AD41</f>
        <v>0</v>
      </c>
      <c r="AF41" s="868">
        <f t="shared" si="3"/>
        <v>0</v>
      </c>
      <c r="AG41" s="869">
        <f t="shared" si="3"/>
        <v>0</v>
      </c>
      <c r="AH41" s="868">
        <f t="shared" si="3"/>
        <v>0</v>
      </c>
      <c r="AI41" s="868">
        <f t="shared" si="3"/>
        <v>0</v>
      </c>
      <c r="AJ41" s="868">
        <f t="shared" si="3"/>
        <v>0</v>
      </c>
      <c r="AK41" s="868">
        <f t="shared" si="3"/>
        <v>0</v>
      </c>
      <c r="AL41" s="868">
        <f t="shared" si="3"/>
        <v>0</v>
      </c>
      <c r="AM41" s="868">
        <f t="shared" si="3"/>
        <v>0</v>
      </c>
      <c r="AN41" s="868">
        <f t="shared" si="3"/>
        <v>0</v>
      </c>
      <c r="AO41" s="868">
        <f t="shared" si="3"/>
        <v>0</v>
      </c>
      <c r="AP41" s="868">
        <f t="shared" si="3"/>
        <v>0</v>
      </c>
      <c r="AQ41" s="868">
        <f t="shared" si="3"/>
        <v>0</v>
      </c>
      <c r="AR41" s="868">
        <f t="shared" si="3"/>
        <v>0</v>
      </c>
      <c r="AS41" s="868">
        <f t="shared" si="3"/>
        <v>0</v>
      </c>
      <c r="AT41" s="868">
        <f t="shared" si="3"/>
        <v>0</v>
      </c>
      <c r="AU41" s="868">
        <f t="shared" si="3"/>
        <v>0</v>
      </c>
      <c r="AV41" s="868">
        <f t="shared" si="32"/>
        <v>0</v>
      </c>
      <c r="AW41" s="868">
        <f t="shared" si="32"/>
        <v>0</v>
      </c>
      <c r="AX41" s="871">
        <f t="shared" si="32"/>
        <v>0</v>
      </c>
      <c r="AY41" s="869">
        <f t="shared" si="22"/>
        <v>0</v>
      </c>
      <c r="AZ41" s="869">
        <f t="shared" si="23"/>
        <v>0</v>
      </c>
      <c r="BA41" s="869">
        <f t="shared" si="23"/>
        <v>0</v>
      </c>
      <c r="BB41" s="869">
        <f t="shared" si="23"/>
        <v>0</v>
      </c>
      <c r="BC41" s="812">
        <f t="shared" si="23"/>
        <v>0</v>
      </c>
    </row>
    <row r="42" spans="1:55" s="819" customFormat="1" ht="33" customHeight="1">
      <c r="A42" s="883" t="s">
        <v>76</v>
      </c>
      <c r="B42" s="884" t="s">
        <v>77</v>
      </c>
      <c r="C42" s="866" t="s">
        <v>78</v>
      </c>
      <c r="D42" s="867">
        <v>0</v>
      </c>
      <c r="E42" s="867">
        <v>0</v>
      </c>
      <c r="F42" s="885">
        <v>0</v>
      </c>
      <c r="G42" s="885">
        <v>0</v>
      </c>
      <c r="H42" s="868">
        <v>0</v>
      </c>
      <c r="I42" s="868">
        <v>0</v>
      </c>
      <c r="J42" s="868">
        <v>0</v>
      </c>
      <c r="K42" s="868">
        <v>0</v>
      </c>
      <c r="L42" s="868">
        <v>0</v>
      </c>
      <c r="M42" s="868">
        <v>0</v>
      </c>
      <c r="N42" s="868">
        <v>0</v>
      </c>
      <c r="O42" s="868">
        <v>0</v>
      </c>
      <c r="P42" s="868">
        <v>0</v>
      </c>
      <c r="Q42" s="868">
        <v>0</v>
      </c>
      <c r="R42" s="868">
        <v>0</v>
      </c>
      <c r="S42" s="868">
        <v>0</v>
      </c>
      <c r="T42" s="868">
        <v>0</v>
      </c>
      <c r="U42" s="868">
        <v>0</v>
      </c>
      <c r="V42" s="868">
        <v>0</v>
      </c>
      <c r="W42" s="868">
        <v>0</v>
      </c>
      <c r="X42" s="868">
        <v>0</v>
      </c>
      <c r="Y42" s="870">
        <v>0</v>
      </c>
      <c r="Z42" s="885">
        <v>0</v>
      </c>
      <c r="AA42" s="885">
        <v>0</v>
      </c>
      <c r="AB42" s="868">
        <v>0</v>
      </c>
      <c r="AC42" s="871">
        <v>0</v>
      </c>
      <c r="AD42" s="867">
        <v>0</v>
      </c>
      <c r="AE42" s="872">
        <v>0</v>
      </c>
      <c r="AF42" s="868">
        <f t="shared" si="3"/>
        <v>0</v>
      </c>
      <c r="AG42" s="869">
        <f t="shared" si="3"/>
        <v>0</v>
      </c>
      <c r="AH42" s="868">
        <f t="shared" si="3"/>
        <v>0</v>
      </c>
      <c r="AI42" s="868">
        <f t="shared" si="3"/>
        <v>0</v>
      </c>
      <c r="AJ42" s="868">
        <f t="shared" si="3"/>
        <v>0</v>
      </c>
      <c r="AK42" s="868">
        <f t="shared" si="3"/>
        <v>0</v>
      </c>
      <c r="AL42" s="868">
        <f t="shared" si="3"/>
        <v>0</v>
      </c>
      <c r="AM42" s="868">
        <f t="shared" si="3"/>
        <v>0</v>
      </c>
      <c r="AN42" s="868">
        <f t="shared" si="3"/>
        <v>0</v>
      </c>
      <c r="AO42" s="868">
        <f t="shared" si="3"/>
        <v>0</v>
      </c>
      <c r="AP42" s="868">
        <f t="shared" si="3"/>
        <v>0</v>
      </c>
      <c r="AQ42" s="868">
        <f t="shared" si="3"/>
        <v>0</v>
      </c>
      <c r="AR42" s="868">
        <f t="shared" si="3"/>
        <v>0</v>
      </c>
      <c r="AS42" s="868">
        <f t="shared" si="3"/>
        <v>0</v>
      </c>
      <c r="AT42" s="868">
        <f t="shared" si="3"/>
        <v>0</v>
      </c>
      <c r="AU42" s="868">
        <f t="shared" si="3"/>
        <v>0</v>
      </c>
      <c r="AV42" s="868">
        <f t="shared" si="32"/>
        <v>0</v>
      </c>
      <c r="AW42" s="868">
        <f t="shared" si="32"/>
        <v>0</v>
      </c>
      <c r="AX42" s="871">
        <f t="shared" si="32"/>
        <v>0</v>
      </c>
      <c r="AY42" s="869">
        <f t="shared" si="22"/>
        <v>0</v>
      </c>
      <c r="AZ42" s="869">
        <f t="shared" si="23"/>
        <v>0</v>
      </c>
      <c r="BA42" s="869">
        <f t="shared" si="23"/>
        <v>0</v>
      </c>
      <c r="BB42" s="869">
        <f t="shared" si="23"/>
        <v>0</v>
      </c>
      <c r="BC42" s="812">
        <f t="shared" si="23"/>
        <v>0</v>
      </c>
    </row>
    <row r="43" spans="1:55" s="819" customFormat="1" ht="18" customHeight="1">
      <c r="A43" s="883" t="s">
        <v>79</v>
      </c>
      <c r="B43" s="884" t="s">
        <v>80</v>
      </c>
      <c r="C43" s="866" t="s">
        <v>81</v>
      </c>
      <c r="D43" s="867">
        <v>0</v>
      </c>
      <c r="E43" s="867">
        <v>0</v>
      </c>
      <c r="F43" s="868">
        <v>0</v>
      </c>
      <c r="G43" s="868">
        <v>0</v>
      </c>
      <c r="H43" s="868">
        <v>0</v>
      </c>
      <c r="I43" s="868">
        <v>0</v>
      </c>
      <c r="J43" s="868">
        <v>0</v>
      </c>
      <c r="K43" s="868">
        <v>0</v>
      </c>
      <c r="L43" s="868">
        <v>0</v>
      </c>
      <c r="M43" s="868">
        <v>0</v>
      </c>
      <c r="N43" s="868">
        <v>0</v>
      </c>
      <c r="O43" s="868">
        <v>0</v>
      </c>
      <c r="P43" s="868">
        <v>0</v>
      </c>
      <c r="Q43" s="868">
        <v>0</v>
      </c>
      <c r="R43" s="868">
        <v>0</v>
      </c>
      <c r="S43" s="868">
        <v>0</v>
      </c>
      <c r="T43" s="868">
        <v>0</v>
      </c>
      <c r="U43" s="868">
        <v>0</v>
      </c>
      <c r="V43" s="868">
        <v>0</v>
      </c>
      <c r="W43" s="868">
        <v>0</v>
      </c>
      <c r="X43" s="868">
        <v>0</v>
      </c>
      <c r="Y43" s="870">
        <v>0</v>
      </c>
      <c r="Z43" s="868">
        <v>0</v>
      </c>
      <c r="AA43" s="868">
        <v>0</v>
      </c>
      <c r="AB43" s="868">
        <v>0</v>
      </c>
      <c r="AC43" s="871">
        <v>0</v>
      </c>
      <c r="AD43" s="867">
        <v>0</v>
      </c>
      <c r="AE43" s="872">
        <v>0</v>
      </c>
      <c r="AF43" s="868">
        <f t="shared" si="3"/>
        <v>0</v>
      </c>
      <c r="AG43" s="869">
        <f t="shared" si="3"/>
        <v>0</v>
      </c>
      <c r="AH43" s="868">
        <f t="shared" si="3"/>
        <v>0</v>
      </c>
      <c r="AI43" s="868">
        <f t="shared" si="3"/>
        <v>0</v>
      </c>
      <c r="AJ43" s="868">
        <f t="shared" si="3"/>
        <v>0</v>
      </c>
      <c r="AK43" s="868">
        <f t="shared" si="3"/>
        <v>0</v>
      </c>
      <c r="AL43" s="868">
        <f t="shared" si="3"/>
        <v>0</v>
      </c>
      <c r="AM43" s="868">
        <f t="shared" si="3"/>
        <v>0</v>
      </c>
      <c r="AN43" s="868">
        <f t="shared" si="3"/>
        <v>0</v>
      </c>
      <c r="AO43" s="868">
        <f t="shared" si="3"/>
        <v>0</v>
      </c>
      <c r="AP43" s="868">
        <f t="shared" si="3"/>
        <v>0</v>
      </c>
      <c r="AQ43" s="868">
        <f t="shared" si="3"/>
        <v>0</v>
      </c>
      <c r="AR43" s="868">
        <f t="shared" ref="AR43:AU48" si="34">R43/1.2</f>
        <v>0</v>
      </c>
      <c r="AS43" s="868">
        <f t="shared" si="34"/>
        <v>0</v>
      </c>
      <c r="AT43" s="868">
        <f t="shared" si="34"/>
        <v>0</v>
      </c>
      <c r="AU43" s="868">
        <f t="shared" si="34"/>
        <v>0</v>
      </c>
      <c r="AV43" s="868">
        <f t="shared" si="32"/>
        <v>0</v>
      </c>
      <c r="AW43" s="868">
        <f t="shared" si="32"/>
        <v>0</v>
      </c>
      <c r="AX43" s="871">
        <f t="shared" si="32"/>
        <v>0</v>
      </c>
      <c r="AY43" s="869">
        <f t="shared" si="22"/>
        <v>0</v>
      </c>
      <c r="AZ43" s="869">
        <f t="shared" si="23"/>
        <v>0</v>
      </c>
      <c r="BA43" s="869">
        <f t="shared" si="23"/>
        <v>0</v>
      </c>
      <c r="BB43" s="869">
        <f t="shared" si="23"/>
        <v>0</v>
      </c>
      <c r="BC43" s="812">
        <f t="shared" si="23"/>
        <v>0</v>
      </c>
    </row>
    <row r="44" spans="1:55" s="799" customFormat="1" ht="29.25" customHeight="1">
      <c r="A44" s="874" t="s">
        <v>82</v>
      </c>
      <c r="B44" s="887" t="s">
        <v>83</v>
      </c>
      <c r="C44" s="876" t="s">
        <v>84</v>
      </c>
      <c r="D44" s="877">
        <v>7.62</v>
      </c>
      <c r="E44" s="877">
        <v>0</v>
      </c>
      <c r="F44" s="878">
        <v>0</v>
      </c>
      <c r="G44" s="878">
        <v>0</v>
      </c>
      <c r="H44" s="878">
        <v>0</v>
      </c>
      <c r="I44" s="878">
        <v>0</v>
      </c>
      <c r="J44" s="878">
        <v>0</v>
      </c>
      <c r="K44" s="878">
        <v>0</v>
      </c>
      <c r="L44" s="878">
        <v>0</v>
      </c>
      <c r="M44" s="878">
        <v>0</v>
      </c>
      <c r="N44" s="878">
        <v>0</v>
      </c>
      <c r="O44" s="878">
        <v>0</v>
      </c>
      <c r="P44" s="878">
        <v>0</v>
      </c>
      <c r="Q44" s="878">
        <v>0</v>
      </c>
      <c r="R44" s="878">
        <v>0</v>
      </c>
      <c r="S44" s="878">
        <v>0</v>
      </c>
      <c r="T44" s="878">
        <v>0</v>
      </c>
      <c r="U44" s="878">
        <v>0</v>
      </c>
      <c r="V44" s="878">
        <v>0</v>
      </c>
      <c r="W44" s="878">
        <v>0</v>
      </c>
      <c r="X44" s="878">
        <v>0</v>
      </c>
      <c r="Y44" s="880">
        <v>0</v>
      </c>
      <c r="Z44" s="878">
        <v>0</v>
      </c>
      <c r="AA44" s="878">
        <v>0</v>
      </c>
      <c r="AB44" s="878">
        <v>0</v>
      </c>
      <c r="AC44" s="881">
        <v>0</v>
      </c>
      <c r="AD44" s="877">
        <v>7.62</v>
      </c>
      <c r="AE44" s="882">
        <v>0</v>
      </c>
      <c r="AF44" s="878">
        <f t="shared" ref="AF44:AT59" si="35">F44/1.2</f>
        <v>0</v>
      </c>
      <c r="AG44" s="879">
        <f t="shared" si="35"/>
        <v>0</v>
      </c>
      <c r="AH44" s="878">
        <f t="shared" si="35"/>
        <v>0</v>
      </c>
      <c r="AI44" s="878">
        <f t="shared" si="35"/>
        <v>0</v>
      </c>
      <c r="AJ44" s="878">
        <f t="shared" si="35"/>
        <v>0</v>
      </c>
      <c r="AK44" s="878">
        <f t="shared" si="35"/>
        <v>0</v>
      </c>
      <c r="AL44" s="878">
        <f t="shared" si="35"/>
        <v>0</v>
      </c>
      <c r="AM44" s="878">
        <f t="shared" si="35"/>
        <v>0</v>
      </c>
      <c r="AN44" s="878">
        <f t="shared" si="35"/>
        <v>0</v>
      </c>
      <c r="AO44" s="878">
        <f t="shared" si="35"/>
        <v>0</v>
      </c>
      <c r="AP44" s="878">
        <f t="shared" si="35"/>
        <v>0</v>
      </c>
      <c r="AQ44" s="878">
        <f t="shared" si="35"/>
        <v>0</v>
      </c>
      <c r="AR44" s="878">
        <f t="shared" si="34"/>
        <v>0</v>
      </c>
      <c r="AS44" s="878">
        <f t="shared" si="34"/>
        <v>0</v>
      </c>
      <c r="AT44" s="878">
        <f t="shared" si="34"/>
        <v>0</v>
      </c>
      <c r="AU44" s="878">
        <f t="shared" si="34"/>
        <v>0</v>
      </c>
      <c r="AV44" s="878">
        <f t="shared" si="32"/>
        <v>0</v>
      </c>
      <c r="AW44" s="878">
        <f t="shared" si="32"/>
        <v>0</v>
      </c>
      <c r="AX44" s="881">
        <f t="shared" si="32"/>
        <v>0</v>
      </c>
      <c r="AY44" s="879">
        <f t="shared" si="22"/>
        <v>0</v>
      </c>
      <c r="AZ44" s="879">
        <f t="shared" si="23"/>
        <v>0</v>
      </c>
      <c r="BA44" s="879">
        <f t="shared" si="23"/>
        <v>0</v>
      </c>
      <c r="BB44" s="879">
        <f t="shared" si="23"/>
        <v>0</v>
      </c>
      <c r="BC44" s="790">
        <f t="shared" si="23"/>
        <v>0</v>
      </c>
    </row>
    <row r="45" spans="1:55" s="819" customFormat="1" ht="24">
      <c r="A45" s="883" t="s">
        <v>85</v>
      </c>
      <c r="B45" s="886" t="s">
        <v>86</v>
      </c>
      <c r="C45" s="866" t="s">
        <v>87</v>
      </c>
      <c r="D45" s="867">
        <v>0</v>
      </c>
      <c r="E45" s="867">
        <v>0</v>
      </c>
      <c r="F45" s="868">
        <v>0</v>
      </c>
      <c r="G45" s="868">
        <v>0</v>
      </c>
      <c r="H45" s="868">
        <v>0</v>
      </c>
      <c r="I45" s="868">
        <v>0</v>
      </c>
      <c r="J45" s="868">
        <v>0</v>
      </c>
      <c r="K45" s="868">
        <v>0</v>
      </c>
      <c r="L45" s="868">
        <v>0</v>
      </c>
      <c r="M45" s="868">
        <v>0</v>
      </c>
      <c r="N45" s="868">
        <v>0</v>
      </c>
      <c r="O45" s="868">
        <v>0</v>
      </c>
      <c r="P45" s="868">
        <v>0</v>
      </c>
      <c r="Q45" s="868">
        <v>0</v>
      </c>
      <c r="R45" s="868">
        <v>0</v>
      </c>
      <c r="S45" s="868">
        <v>0</v>
      </c>
      <c r="T45" s="868">
        <v>0</v>
      </c>
      <c r="U45" s="868">
        <v>0</v>
      </c>
      <c r="V45" s="868">
        <v>0</v>
      </c>
      <c r="W45" s="868">
        <v>0</v>
      </c>
      <c r="X45" s="868">
        <v>0</v>
      </c>
      <c r="Y45" s="870">
        <v>0</v>
      </c>
      <c r="Z45" s="868">
        <v>0</v>
      </c>
      <c r="AA45" s="868">
        <v>0</v>
      </c>
      <c r="AB45" s="868">
        <v>0</v>
      </c>
      <c r="AC45" s="871">
        <v>0</v>
      </c>
      <c r="AD45" s="867">
        <v>0</v>
      </c>
      <c r="AE45" s="872">
        <v>0</v>
      </c>
      <c r="AF45" s="868">
        <f t="shared" si="35"/>
        <v>0</v>
      </c>
      <c r="AG45" s="869">
        <f t="shared" si="35"/>
        <v>0</v>
      </c>
      <c r="AH45" s="868">
        <f t="shared" si="35"/>
        <v>0</v>
      </c>
      <c r="AI45" s="868">
        <f t="shared" si="35"/>
        <v>0</v>
      </c>
      <c r="AJ45" s="868">
        <f t="shared" si="35"/>
        <v>0</v>
      </c>
      <c r="AK45" s="868">
        <f t="shared" si="35"/>
        <v>0</v>
      </c>
      <c r="AL45" s="868">
        <f t="shared" si="35"/>
        <v>0</v>
      </c>
      <c r="AM45" s="868">
        <f t="shared" si="35"/>
        <v>0</v>
      </c>
      <c r="AN45" s="868">
        <f t="shared" si="35"/>
        <v>0</v>
      </c>
      <c r="AO45" s="868">
        <f t="shared" si="35"/>
        <v>0</v>
      </c>
      <c r="AP45" s="868">
        <f t="shared" si="35"/>
        <v>0</v>
      </c>
      <c r="AQ45" s="868">
        <f t="shared" si="35"/>
        <v>0</v>
      </c>
      <c r="AR45" s="868">
        <f t="shared" si="34"/>
        <v>0</v>
      </c>
      <c r="AS45" s="868">
        <f t="shared" si="34"/>
        <v>0</v>
      </c>
      <c r="AT45" s="868">
        <f t="shared" si="34"/>
        <v>0</v>
      </c>
      <c r="AU45" s="868">
        <f t="shared" si="34"/>
        <v>0</v>
      </c>
      <c r="AV45" s="868">
        <f t="shared" si="32"/>
        <v>0</v>
      </c>
      <c r="AW45" s="868">
        <f t="shared" si="32"/>
        <v>0</v>
      </c>
      <c r="AX45" s="871">
        <f t="shared" si="32"/>
        <v>0</v>
      </c>
      <c r="AY45" s="869">
        <f t="shared" si="22"/>
        <v>0</v>
      </c>
      <c r="AZ45" s="869">
        <f t="shared" si="23"/>
        <v>0</v>
      </c>
      <c r="BA45" s="869">
        <f t="shared" si="23"/>
        <v>0</v>
      </c>
      <c r="BB45" s="869">
        <f t="shared" si="23"/>
        <v>0</v>
      </c>
      <c r="BC45" s="812">
        <f t="shared" si="23"/>
        <v>0</v>
      </c>
    </row>
    <row r="46" spans="1:55" s="819" customFormat="1" ht="24">
      <c r="A46" s="883" t="s">
        <v>88</v>
      </c>
      <c r="B46" s="886" t="s">
        <v>89</v>
      </c>
      <c r="C46" s="866" t="s">
        <v>90</v>
      </c>
      <c r="D46" s="867">
        <v>0</v>
      </c>
      <c r="E46" s="867">
        <v>0</v>
      </c>
      <c r="F46" s="885">
        <v>0</v>
      </c>
      <c r="G46" s="885">
        <v>0</v>
      </c>
      <c r="H46" s="868">
        <v>0</v>
      </c>
      <c r="I46" s="868">
        <v>0</v>
      </c>
      <c r="J46" s="868">
        <v>0</v>
      </c>
      <c r="K46" s="868">
        <v>0</v>
      </c>
      <c r="L46" s="868">
        <v>0</v>
      </c>
      <c r="M46" s="868">
        <v>0</v>
      </c>
      <c r="N46" s="868">
        <v>0</v>
      </c>
      <c r="O46" s="868">
        <v>0</v>
      </c>
      <c r="P46" s="868">
        <v>0</v>
      </c>
      <c r="Q46" s="868">
        <v>0</v>
      </c>
      <c r="R46" s="868">
        <v>0</v>
      </c>
      <c r="S46" s="868">
        <v>0</v>
      </c>
      <c r="T46" s="868">
        <v>0</v>
      </c>
      <c r="U46" s="868">
        <v>0</v>
      </c>
      <c r="V46" s="868">
        <v>0</v>
      </c>
      <c r="W46" s="868">
        <v>0</v>
      </c>
      <c r="X46" s="868">
        <v>0</v>
      </c>
      <c r="Y46" s="870">
        <v>0</v>
      </c>
      <c r="Z46" s="885">
        <v>0</v>
      </c>
      <c r="AA46" s="885">
        <v>0</v>
      </c>
      <c r="AB46" s="868">
        <v>0</v>
      </c>
      <c r="AC46" s="871">
        <v>0</v>
      </c>
      <c r="AD46" s="867">
        <v>0</v>
      </c>
      <c r="AE46" s="872">
        <v>0</v>
      </c>
      <c r="AF46" s="868">
        <f t="shared" si="35"/>
        <v>0</v>
      </c>
      <c r="AG46" s="869">
        <f t="shared" si="35"/>
        <v>0</v>
      </c>
      <c r="AH46" s="868">
        <f t="shared" si="35"/>
        <v>0</v>
      </c>
      <c r="AI46" s="868">
        <f t="shared" si="35"/>
        <v>0</v>
      </c>
      <c r="AJ46" s="868">
        <f t="shared" si="35"/>
        <v>0</v>
      </c>
      <c r="AK46" s="868">
        <f t="shared" si="35"/>
        <v>0</v>
      </c>
      <c r="AL46" s="868">
        <f t="shared" si="35"/>
        <v>0</v>
      </c>
      <c r="AM46" s="868">
        <f t="shared" si="35"/>
        <v>0</v>
      </c>
      <c r="AN46" s="868">
        <f t="shared" si="35"/>
        <v>0</v>
      </c>
      <c r="AO46" s="868">
        <f t="shared" si="35"/>
        <v>0</v>
      </c>
      <c r="AP46" s="868">
        <f t="shared" si="35"/>
        <v>0</v>
      </c>
      <c r="AQ46" s="868">
        <f t="shared" si="35"/>
        <v>0</v>
      </c>
      <c r="AR46" s="868">
        <f t="shared" si="34"/>
        <v>0</v>
      </c>
      <c r="AS46" s="868">
        <f t="shared" si="34"/>
        <v>0</v>
      </c>
      <c r="AT46" s="868">
        <f t="shared" si="34"/>
        <v>0</v>
      </c>
      <c r="AU46" s="868">
        <f t="shared" si="34"/>
        <v>0</v>
      </c>
      <c r="AV46" s="868">
        <f t="shared" si="32"/>
        <v>0</v>
      </c>
      <c r="AW46" s="868">
        <f t="shared" si="32"/>
        <v>0</v>
      </c>
      <c r="AX46" s="871">
        <f t="shared" si="32"/>
        <v>0</v>
      </c>
      <c r="AY46" s="869">
        <f t="shared" si="22"/>
        <v>0</v>
      </c>
      <c r="AZ46" s="869">
        <f t="shared" si="23"/>
        <v>0</v>
      </c>
      <c r="BA46" s="869">
        <f t="shared" si="23"/>
        <v>0</v>
      </c>
      <c r="BB46" s="869">
        <f t="shared" si="23"/>
        <v>0</v>
      </c>
      <c r="BC46" s="812">
        <f t="shared" si="23"/>
        <v>0</v>
      </c>
    </row>
    <row r="47" spans="1:55" s="819" customFormat="1">
      <c r="A47" s="883" t="s">
        <v>91</v>
      </c>
      <c r="B47" s="884" t="s">
        <v>92</v>
      </c>
      <c r="C47" s="866" t="s">
        <v>93</v>
      </c>
      <c r="D47" s="867">
        <v>0.71</v>
      </c>
      <c r="E47" s="867">
        <v>0</v>
      </c>
      <c r="F47" s="868">
        <v>0</v>
      </c>
      <c r="G47" s="868">
        <v>0</v>
      </c>
      <c r="H47" s="868">
        <v>0</v>
      </c>
      <c r="I47" s="868">
        <v>0</v>
      </c>
      <c r="J47" s="868">
        <v>0</v>
      </c>
      <c r="K47" s="868">
        <v>0</v>
      </c>
      <c r="L47" s="868">
        <v>0</v>
      </c>
      <c r="M47" s="868">
        <v>0</v>
      </c>
      <c r="N47" s="868">
        <v>0</v>
      </c>
      <c r="O47" s="868">
        <v>0</v>
      </c>
      <c r="P47" s="868">
        <v>0</v>
      </c>
      <c r="Q47" s="868">
        <v>0</v>
      </c>
      <c r="R47" s="868">
        <v>0</v>
      </c>
      <c r="S47" s="868">
        <v>0</v>
      </c>
      <c r="T47" s="868">
        <v>0</v>
      </c>
      <c r="U47" s="868">
        <v>0</v>
      </c>
      <c r="V47" s="868">
        <v>0</v>
      </c>
      <c r="W47" s="868">
        <v>0</v>
      </c>
      <c r="X47" s="868">
        <v>0</v>
      </c>
      <c r="Y47" s="870">
        <v>0</v>
      </c>
      <c r="Z47" s="868">
        <v>0</v>
      </c>
      <c r="AA47" s="868">
        <v>0</v>
      </c>
      <c r="AB47" s="868">
        <v>0</v>
      </c>
      <c r="AC47" s="871">
        <v>0</v>
      </c>
      <c r="AD47" s="867">
        <v>0.71</v>
      </c>
      <c r="AE47" s="872">
        <v>0</v>
      </c>
      <c r="AF47" s="868">
        <f t="shared" si="35"/>
        <v>0</v>
      </c>
      <c r="AG47" s="869">
        <f t="shared" si="35"/>
        <v>0</v>
      </c>
      <c r="AH47" s="868">
        <f t="shared" si="35"/>
        <v>0</v>
      </c>
      <c r="AI47" s="868">
        <f t="shared" si="35"/>
        <v>0</v>
      </c>
      <c r="AJ47" s="868">
        <f t="shared" si="35"/>
        <v>0</v>
      </c>
      <c r="AK47" s="868">
        <f t="shared" si="35"/>
        <v>0</v>
      </c>
      <c r="AL47" s="868">
        <f t="shared" si="35"/>
        <v>0</v>
      </c>
      <c r="AM47" s="868">
        <f t="shared" si="35"/>
        <v>0</v>
      </c>
      <c r="AN47" s="868">
        <f t="shared" si="35"/>
        <v>0</v>
      </c>
      <c r="AO47" s="868">
        <f t="shared" si="35"/>
        <v>0</v>
      </c>
      <c r="AP47" s="868">
        <f t="shared" si="35"/>
        <v>0</v>
      </c>
      <c r="AQ47" s="868">
        <f t="shared" si="35"/>
        <v>0</v>
      </c>
      <c r="AR47" s="868">
        <f t="shared" si="34"/>
        <v>0</v>
      </c>
      <c r="AS47" s="868">
        <f t="shared" si="34"/>
        <v>0</v>
      </c>
      <c r="AT47" s="868">
        <f t="shared" si="34"/>
        <v>0</v>
      </c>
      <c r="AU47" s="868">
        <f t="shared" si="34"/>
        <v>0</v>
      </c>
      <c r="AV47" s="868">
        <f t="shared" si="32"/>
        <v>0</v>
      </c>
      <c r="AW47" s="868">
        <f t="shared" si="32"/>
        <v>0</v>
      </c>
      <c r="AX47" s="871">
        <f t="shared" si="32"/>
        <v>0</v>
      </c>
      <c r="AY47" s="869">
        <f t="shared" si="32"/>
        <v>0</v>
      </c>
      <c r="AZ47" s="869">
        <f t="shared" si="32"/>
        <v>0</v>
      </c>
      <c r="BA47" s="869">
        <f t="shared" si="32"/>
        <v>0</v>
      </c>
      <c r="BB47" s="869">
        <f t="shared" si="32"/>
        <v>0</v>
      </c>
      <c r="BC47" s="812">
        <f t="shared" si="32"/>
        <v>0</v>
      </c>
    </row>
    <row r="48" spans="1:55" s="819" customFormat="1">
      <c r="A48" s="883" t="s">
        <v>94</v>
      </c>
      <c r="B48" s="884" t="s">
        <v>95</v>
      </c>
      <c r="C48" s="866" t="s">
        <v>96</v>
      </c>
      <c r="D48" s="867">
        <v>0</v>
      </c>
      <c r="E48" s="867">
        <v>0</v>
      </c>
      <c r="F48" s="868">
        <v>0</v>
      </c>
      <c r="G48" s="868">
        <v>0</v>
      </c>
      <c r="H48" s="868">
        <v>0</v>
      </c>
      <c r="I48" s="868">
        <v>0</v>
      </c>
      <c r="J48" s="868">
        <v>0</v>
      </c>
      <c r="K48" s="868">
        <v>0</v>
      </c>
      <c r="L48" s="868">
        <v>0</v>
      </c>
      <c r="M48" s="868">
        <v>0</v>
      </c>
      <c r="N48" s="868">
        <v>0</v>
      </c>
      <c r="O48" s="868">
        <v>0</v>
      </c>
      <c r="P48" s="868">
        <v>0</v>
      </c>
      <c r="Q48" s="868">
        <v>0</v>
      </c>
      <c r="R48" s="868">
        <v>0</v>
      </c>
      <c r="S48" s="868">
        <v>0</v>
      </c>
      <c r="T48" s="868">
        <v>0</v>
      </c>
      <c r="U48" s="868">
        <v>0</v>
      </c>
      <c r="V48" s="868">
        <v>0</v>
      </c>
      <c r="W48" s="868">
        <v>0</v>
      </c>
      <c r="X48" s="868">
        <v>0</v>
      </c>
      <c r="Y48" s="870">
        <v>0</v>
      </c>
      <c r="Z48" s="868">
        <v>0</v>
      </c>
      <c r="AA48" s="868">
        <v>0</v>
      </c>
      <c r="AB48" s="868">
        <v>0</v>
      </c>
      <c r="AC48" s="871">
        <v>0</v>
      </c>
      <c r="AD48" s="867">
        <v>0</v>
      </c>
      <c r="AE48" s="872">
        <v>0</v>
      </c>
      <c r="AF48" s="868">
        <f t="shared" si="35"/>
        <v>0</v>
      </c>
      <c r="AG48" s="869">
        <f t="shared" si="35"/>
        <v>0</v>
      </c>
      <c r="AH48" s="868">
        <f t="shared" si="35"/>
        <v>0</v>
      </c>
      <c r="AI48" s="868">
        <f t="shared" si="35"/>
        <v>0</v>
      </c>
      <c r="AJ48" s="868">
        <f t="shared" si="35"/>
        <v>0</v>
      </c>
      <c r="AK48" s="868">
        <f t="shared" si="35"/>
        <v>0</v>
      </c>
      <c r="AL48" s="868">
        <f t="shared" si="35"/>
        <v>0</v>
      </c>
      <c r="AM48" s="868">
        <f t="shared" si="35"/>
        <v>0</v>
      </c>
      <c r="AN48" s="868">
        <f t="shared" si="35"/>
        <v>0</v>
      </c>
      <c r="AO48" s="868">
        <f t="shared" si="35"/>
        <v>0</v>
      </c>
      <c r="AP48" s="868">
        <f t="shared" si="35"/>
        <v>0</v>
      </c>
      <c r="AQ48" s="868">
        <f t="shared" si="35"/>
        <v>0</v>
      </c>
      <c r="AR48" s="868">
        <f t="shared" si="34"/>
        <v>0</v>
      </c>
      <c r="AS48" s="868">
        <f t="shared" si="34"/>
        <v>0</v>
      </c>
      <c r="AT48" s="868">
        <f t="shared" si="34"/>
        <v>0</v>
      </c>
      <c r="AU48" s="868">
        <f t="shared" si="34"/>
        <v>0</v>
      </c>
      <c r="AV48" s="868">
        <f t="shared" si="32"/>
        <v>0</v>
      </c>
      <c r="AW48" s="868">
        <f t="shared" si="32"/>
        <v>0</v>
      </c>
      <c r="AX48" s="871">
        <f t="shared" si="32"/>
        <v>0</v>
      </c>
      <c r="AY48" s="869">
        <f t="shared" si="32"/>
        <v>0</v>
      </c>
      <c r="AZ48" s="869">
        <f t="shared" si="32"/>
        <v>0</v>
      </c>
      <c r="BA48" s="869">
        <f t="shared" si="32"/>
        <v>0</v>
      </c>
      <c r="BB48" s="869">
        <f t="shared" si="32"/>
        <v>0</v>
      </c>
      <c r="BC48" s="812">
        <f t="shared" si="32"/>
        <v>0</v>
      </c>
    </row>
    <row r="49" spans="1:55">
      <c r="A49" s="541" t="s">
        <v>97</v>
      </c>
      <c r="B49" s="542" t="s">
        <v>98</v>
      </c>
      <c r="C49" s="543" t="s">
        <v>25</v>
      </c>
      <c r="D49" s="530">
        <f>SUM(D50:D59)</f>
        <v>1.9049999999999998</v>
      </c>
      <c r="E49" s="530">
        <v>0</v>
      </c>
      <c r="F49" s="575">
        <f t="shared" ref="F49:AC49" si="36">SUM(F50:F59)</f>
        <v>0</v>
      </c>
      <c r="G49" s="575">
        <v>0</v>
      </c>
      <c r="H49" s="575">
        <v>0</v>
      </c>
      <c r="I49" s="575">
        <f t="shared" si="36"/>
        <v>0</v>
      </c>
      <c r="J49" s="575">
        <f t="shared" si="36"/>
        <v>0</v>
      </c>
      <c r="K49" s="575">
        <f t="shared" si="36"/>
        <v>0</v>
      </c>
      <c r="L49" s="575">
        <f t="shared" si="36"/>
        <v>0</v>
      </c>
      <c r="M49" s="575">
        <f t="shared" si="36"/>
        <v>0</v>
      </c>
      <c r="N49" s="575">
        <f t="shared" si="36"/>
        <v>0</v>
      </c>
      <c r="O49" s="575">
        <f t="shared" si="36"/>
        <v>0</v>
      </c>
      <c r="P49" s="575">
        <f t="shared" si="36"/>
        <v>0</v>
      </c>
      <c r="Q49" s="575">
        <f t="shared" si="36"/>
        <v>0</v>
      </c>
      <c r="R49" s="575">
        <f t="shared" si="36"/>
        <v>0</v>
      </c>
      <c r="S49" s="575">
        <f t="shared" si="36"/>
        <v>0</v>
      </c>
      <c r="T49" s="572">
        <f t="shared" si="36"/>
        <v>0</v>
      </c>
      <c r="U49" s="572">
        <f t="shared" si="36"/>
        <v>0</v>
      </c>
      <c r="V49" s="572">
        <f t="shared" si="36"/>
        <v>0</v>
      </c>
      <c r="W49" s="572">
        <f t="shared" si="36"/>
        <v>0</v>
      </c>
      <c r="X49" s="572">
        <f t="shared" si="36"/>
        <v>0</v>
      </c>
      <c r="Y49" s="572">
        <v>0</v>
      </c>
      <c r="Z49" s="572">
        <f t="shared" si="36"/>
        <v>0</v>
      </c>
      <c r="AA49" s="572">
        <v>0</v>
      </c>
      <c r="AB49" s="572">
        <v>0</v>
      </c>
      <c r="AC49" s="573">
        <f t="shared" si="36"/>
        <v>0</v>
      </c>
      <c r="AD49" s="530">
        <f>SUM(AD50:AD59)</f>
        <v>1.9049999999999998</v>
      </c>
      <c r="AE49" s="574">
        <v>0</v>
      </c>
      <c r="AF49" s="572">
        <f t="shared" si="35"/>
        <v>0</v>
      </c>
      <c r="AG49" s="575">
        <f t="shared" si="35"/>
        <v>0</v>
      </c>
      <c r="AH49" s="572">
        <f t="shared" si="35"/>
        <v>0</v>
      </c>
      <c r="AI49" s="572">
        <f t="shared" si="35"/>
        <v>0</v>
      </c>
      <c r="AJ49" s="572">
        <f>SUM(AJ50:AJ59)</f>
        <v>0</v>
      </c>
      <c r="AK49" s="572">
        <f t="shared" ref="AK49:BC49" si="37">SUM(AK50:AK59)</f>
        <v>0</v>
      </c>
      <c r="AL49" s="572">
        <f t="shared" si="37"/>
        <v>0</v>
      </c>
      <c r="AM49" s="572">
        <f t="shared" si="37"/>
        <v>0</v>
      </c>
      <c r="AN49" s="572">
        <f t="shared" si="37"/>
        <v>0</v>
      </c>
      <c r="AO49" s="572">
        <f t="shared" si="37"/>
        <v>0</v>
      </c>
      <c r="AP49" s="572">
        <f t="shared" si="37"/>
        <v>0</v>
      </c>
      <c r="AQ49" s="572">
        <f t="shared" si="37"/>
        <v>0</v>
      </c>
      <c r="AR49" s="572">
        <f t="shared" si="37"/>
        <v>0</v>
      </c>
      <c r="AS49" s="572">
        <f t="shared" si="37"/>
        <v>0</v>
      </c>
      <c r="AT49" s="572">
        <f t="shared" si="37"/>
        <v>0</v>
      </c>
      <c r="AU49" s="572">
        <f t="shared" si="37"/>
        <v>0</v>
      </c>
      <c r="AV49" s="572">
        <f t="shared" si="37"/>
        <v>0</v>
      </c>
      <c r="AW49" s="572">
        <f t="shared" si="37"/>
        <v>0</v>
      </c>
      <c r="AX49" s="573">
        <f t="shared" si="37"/>
        <v>0</v>
      </c>
      <c r="AY49" s="572">
        <f t="shared" si="37"/>
        <v>0</v>
      </c>
      <c r="AZ49" s="572">
        <f t="shared" si="37"/>
        <v>0</v>
      </c>
      <c r="BA49" s="572">
        <f t="shared" si="37"/>
        <v>0</v>
      </c>
      <c r="BB49" s="572">
        <f t="shared" si="37"/>
        <v>0</v>
      </c>
      <c r="BC49" s="245">
        <f t="shared" si="37"/>
        <v>0</v>
      </c>
    </row>
    <row r="50" spans="1:55" s="819" customFormat="1" ht="24">
      <c r="A50" s="883" t="s">
        <v>99</v>
      </c>
      <c r="B50" s="888" t="s">
        <v>100</v>
      </c>
      <c r="C50" s="866" t="s">
        <v>101</v>
      </c>
      <c r="D50" s="867">
        <v>0</v>
      </c>
      <c r="E50" s="867">
        <v>0</v>
      </c>
      <c r="F50" s="868">
        <v>0</v>
      </c>
      <c r="G50" s="868">
        <v>0</v>
      </c>
      <c r="H50" s="868">
        <v>0</v>
      </c>
      <c r="I50" s="868">
        <v>0</v>
      </c>
      <c r="J50" s="868">
        <v>0</v>
      </c>
      <c r="K50" s="868">
        <v>0</v>
      </c>
      <c r="L50" s="868">
        <v>0</v>
      </c>
      <c r="M50" s="868">
        <v>0</v>
      </c>
      <c r="N50" s="868">
        <v>0</v>
      </c>
      <c r="O50" s="868">
        <v>0</v>
      </c>
      <c r="P50" s="868">
        <v>0</v>
      </c>
      <c r="Q50" s="868">
        <v>0</v>
      </c>
      <c r="R50" s="868">
        <v>0</v>
      </c>
      <c r="S50" s="868">
        <v>0</v>
      </c>
      <c r="T50" s="868">
        <v>0</v>
      </c>
      <c r="U50" s="868">
        <v>0</v>
      </c>
      <c r="V50" s="868">
        <v>0</v>
      </c>
      <c r="W50" s="868">
        <v>0</v>
      </c>
      <c r="X50" s="868">
        <v>0</v>
      </c>
      <c r="Y50" s="870">
        <v>0</v>
      </c>
      <c r="Z50" s="868">
        <v>0</v>
      </c>
      <c r="AA50" s="868">
        <v>0</v>
      </c>
      <c r="AB50" s="868">
        <v>0</v>
      </c>
      <c r="AC50" s="871">
        <v>0</v>
      </c>
      <c r="AD50" s="867">
        <v>0</v>
      </c>
      <c r="AE50" s="872">
        <v>0</v>
      </c>
      <c r="AF50" s="868">
        <f t="shared" si="35"/>
        <v>0</v>
      </c>
      <c r="AG50" s="869">
        <f t="shared" si="35"/>
        <v>0</v>
      </c>
      <c r="AH50" s="868">
        <f t="shared" si="35"/>
        <v>0</v>
      </c>
      <c r="AI50" s="868">
        <f t="shared" si="35"/>
        <v>0</v>
      </c>
      <c r="AJ50" s="868">
        <f t="shared" si="35"/>
        <v>0</v>
      </c>
      <c r="AK50" s="868">
        <f t="shared" si="35"/>
        <v>0</v>
      </c>
      <c r="AL50" s="868">
        <f t="shared" si="35"/>
        <v>0</v>
      </c>
      <c r="AM50" s="868">
        <f t="shared" si="35"/>
        <v>0</v>
      </c>
      <c r="AN50" s="868">
        <f t="shared" si="35"/>
        <v>0</v>
      </c>
      <c r="AO50" s="868">
        <f t="shared" si="35"/>
        <v>0</v>
      </c>
      <c r="AP50" s="868">
        <f t="shared" si="35"/>
        <v>0</v>
      </c>
      <c r="AQ50" s="868">
        <f t="shared" si="35"/>
        <v>0</v>
      </c>
      <c r="AR50" s="868">
        <f t="shared" si="35"/>
        <v>0</v>
      </c>
      <c r="AS50" s="868">
        <f t="shared" si="35"/>
        <v>0</v>
      </c>
      <c r="AT50" s="868">
        <f>T50/1.2</f>
        <v>0</v>
      </c>
      <c r="AU50" s="868">
        <f t="shared" ref="AU50:BC60" si="38">U50/1.2</f>
        <v>0</v>
      </c>
      <c r="AV50" s="868">
        <f t="shared" si="38"/>
        <v>0</v>
      </c>
      <c r="AW50" s="868">
        <f t="shared" si="38"/>
        <v>0</v>
      </c>
      <c r="AX50" s="871">
        <f t="shared" si="38"/>
        <v>0</v>
      </c>
      <c r="AY50" s="869">
        <f t="shared" si="32"/>
        <v>0</v>
      </c>
      <c r="AZ50" s="869">
        <f t="shared" si="32"/>
        <v>0</v>
      </c>
      <c r="BA50" s="869">
        <f t="shared" si="32"/>
        <v>0</v>
      </c>
      <c r="BB50" s="869">
        <f t="shared" si="32"/>
        <v>0</v>
      </c>
      <c r="BC50" s="812">
        <f t="shared" si="32"/>
        <v>0</v>
      </c>
    </row>
    <row r="51" spans="1:55" s="799" customFormat="1" ht="24">
      <c r="A51" s="874" t="s">
        <v>102</v>
      </c>
      <c r="B51" s="898" t="s">
        <v>103</v>
      </c>
      <c r="C51" s="876" t="s">
        <v>104</v>
      </c>
      <c r="D51" s="877">
        <v>0.96</v>
      </c>
      <c r="E51" s="877">
        <v>0</v>
      </c>
      <c r="F51" s="878">
        <v>0</v>
      </c>
      <c r="G51" s="878">
        <v>0</v>
      </c>
      <c r="H51" s="878">
        <v>0</v>
      </c>
      <c r="I51" s="878">
        <v>0</v>
      </c>
      <c r="J51" s="878">
        <v>0</v>
      </c>
      <c r="K51" s="878">
        <v>0</v>
      </c>
      <c r="L51" s="878">
        <v>0</v>
      </c>
      <c r="M51" s="878">
        <v>0</v>
      </c>
      <c r="N51" s="878">
        <v>0</v>
      </c>
      <c r="O51" s="878">
        <v>0</v>
      </c>
      <c r="P51" s="878">
        <v>0</v>
      </c>
      <c r="Q51" s="878">
        <v>0</v>
      </c>
      <c r="R51" s="878">
        <v>0</v>
      </c>
      <c r="S51" s="878">
        <v>0</v>
      </c>
      <c r="T51" s="878">
        <v>0</v>
      </c>
      <c r="U51" s="878">
        <v>0</v>
      </c>
      <c r="V51" s="878">
        <v>0</v>
      </c>
      <c r="W51" s="878">
        <v>0</v>
      </c>
      <c r="X51" s="878">
        <v>0</v>
      </c>
      <c r="Y51" s="880">
        <v>0</v>
      </c>
      <c r="Z51" s="878">
        <v>0</v>
      </c>
      <c r="AA51" s="878">
        <v>0</v>
      </c>
      <c r="AB51" s="878">
        <v>0</v>
      </c>
      <c r="AC51" s="881">
        <v>0</v>
      </c>
      <c r="AD51" s="877">
        <v>0.96</v>
      </c>
      <c r="AE51" s="882">
        <v>0</v>
      </c>
      <c r="AF51" s="878">
        <f t="shared" si="35"/>
        <v>0</v>
      </c>
      <c r="AG51" s="879">
        <f t="shared" si="35"/>
        <v>0</v>
      </c>
      <c r="AH51" s="878">
        <f t="shared" si="35"/>
        <v>0</v>
      </c>
      <c r="AI51" s="878">
        <f t="shared" si="35"/>
        <v>0</v>
      </c>
      <c r="AJ51" s="878">
        <f t="shared" si="35"/>
        <v>0</v>
      </c>
      <c r="AK51" s="878">
        <f t="shared" si="35"/>
        <v>0</v>
      </c>
      <c r="AL51" s="878">
        <f t="shared" si="35"/>
        <v>0</v>
      </c>
      <c r="AM51" s="878">
        <f t="shared" si="35"/>
        <v>0</v>
      </c>
      <c r="AN51" s="878">
        <f t="shared" si="35"/>
        <v>0</v>
      </c>
      <c r="AO51" s="878">
        <f t="shared" si="35"/>
        <v>0</v>
      </c>
      <c r="AP51" s="878">
        <f t="shared" si="35"/>
        <v>0</v>
      </c>
      <c r="AQ51" s="878">
        <f t="shared" si="35"/>
        <v>0</v>
      </c>
      <c r="AR51" s="878">
        <f t="shared" si="35"/>
        <v>0</v>
      </c>
      <c r="AS51" s="878">
        <f t="shared" si="35"/>
        <v>0</v>
      </c>
      <c r="AT51" s="878">
        <f t="shared" si="35"/>
        <v>0</v>
      </c>
      <c r="AU51" s="878">
        <f t="shared" si="38"/>
        <v>0</v>
      </c>
      <c r="AV51" s="878">
        <f t="shared" si="38"/>
        <v>0</v>
      </c>
      <c r="AW51" s="878">
        <f t="shared" si="38"/>
        <v>0</v>
      </c>
      <c r="AX51" s="881">
        <f t="shared" si="38"/>
        <v>0</v>
      </c>
      <c r="AY51" s="879">
        <f t="shared" si="32"/>
        <v>0</v>
      </c>
      <c r="AZ51" s="879">
        <f t="shared" si="32"/>
        <v>0</v>
      </c>
      <c r="BA51" s="879">
        <f t="shared" si="32"/>
        <v>0</v>
      </c>
      <c r="BB51" s="879">
        <f t="shared" si="32"/>
        <v>0</v>
      </c>
      <c r="BC51" s="790">
        <f t="shared" si="32"/>
        <v>0</v>
      </c>
    </row>
    <row r="52" spans="1:55" s="819" customFormat="1" ht="24">
      <c r="A52" s="883" t="s">
        <v>105</v>
      </c>
      <c r="B52" s="888" t="s">
        <v>106</v>
      </c>
      <c r="C52" s="866" t="s">
        <v>107</v>
      </c>
      <c r="D52" s="867">
        <v>0</v>
      </c>
      <c r="E52" s="867">
        <v>0</v>
      </c>
      <c r="F52" s="868">
        <v>0</v>
      </c>
      <c r="G52" s="868">
        <v>0</v>
      </c>
      <c r="H52" s="868">
        <v>0</v>
      </c>
      <c r="I52" s="868">
        <v>0</v>
      </c>
      <c r="J52" s="868">
        <v>0</v>
      </c>
      <c r="K52" s="868">
        <v>0</v>
      </c>
      <c r="L52" s="868">
        <v>0</v>
      </c>
      <c r="M52" s="868">
        <v>0</v>
      </c>
      <c r="N52" s="868">
        <v>0</v>
      </c>
      <c r="O52" s="868">
        <v>0</v>
      </c>
      <c r="P52" s="868">
        <v>0</v>
      </c>
      <c r="Q52" s="868">
        <v>0</v>
      </c>
      <c r="R52" s="868">
        <v>0</v>
      </c>
      <c r="S52" s="868">
        <v>0</v>
      </c>
      <c r="T52" s="868">
        <v>0</v>
      </c>
      <c r="U52" s="868">
        <v>0</v>
      </c>
      <c r="V52" s="868">
        <v>0</v>
      </c>
      <c r="W52" s="868">
        <v>0</v>
      </c>
      <c r="X52" s="868">
        <v>0</v>
      </c>
      <c r="Y52" s="870">
        <v>0</v>
      </c>
      <c r="Z52" s="868">
        <v>0</v>
      </c>
      <c r="AA52" s="868">
        <v>0</v>
      </c>
      <c r="AB52" s="868">
        <v>0</v>
      </c>
      <c r="AC52" s="871">
        <v>0</v>
      </c>
      <c r="AD52" s="867">
        <v>0</v>
      </c>
      <c r="AE52" s="872">
        <f t="shared" si="33"/>
        <v>0</v>
      </c>
      <c r="AF52" s="868">
        <f t="shared" si="35"/>
        <v>0</v>
      </c>
      <c r="AG52" s="869">
        <f t="shared" si="35"/>
        <v>0</v>
      </c>
      <c r="AH52" s="868">
        <f t="shared" si="35"/>
        <v>0</v>
      </c>
      <c r="AI52" s="868">
        <f t="shared" si="35"/>
        <v>0</v>
      </c>
      <c r="AJ52" s="868">
        <f t="shared" si="35"/>
        <v>0</v>
      </c>
      <c r="AK52" s="868">
        <f t="shared" si="35"/>
        <v>0</v>
      </c>
      <c r="AL52" s="868">
        <f t="shared" si="35"/>
        <v>0</v>
      </c>
      <c r="AM52" s="868">
        <f t="shared" si="35"/>
        <v>0</v>
      </c>
      <c r="AN52" s="868">
        <f t="shared" si="35"/>
        <v>0</v>
      </c>
      <c r="AO52" s="868">
        <f t="shared" si="35"/>
        <v>0</v>
      </c>
      <c r="AP52" s="868">
        <f t="shared" si="35"/>
        <v>0</v>
      </c>
      <c r="AQ52" s="868">
        <f t="shared" si="35"/>
        <v>0</v>
      </c>
      <c r="AR52" s="868">
        <f t="shared" si="35"/>
        <v>0</v>
      </c>
      <c r="AS52" s="868">
        <f t="shared" si="35"/>
        <v>0</v>
      </c>
      <c r="AT52" s="868">
        <f t="shared" si="35"/>
        <v>0</v>
      </c>
      <c r="AU52" s="868">
        <f t="shared" si="38"/>
        <v>0</v>
      </c>
      <c r="AV52" s="868">
        <f t="shared" si="38"/>
        <v>0</v>
      </c>
      <c r="AW52" s="868">
        <f t="shared" si="38"/>
        <v>0</v>
      </c>
      <c r="AX52" s="871">
        <f t="shared" si="38"/>
        <v>0</v>
      </c>
      <c r="AY52" s="869">
        <f t="shared" si="32"/>
        <v>0</v>
      </c>
      <c r="AZ52" s="869">
        <f t="shared" si="32"/>
        <v>0</v>
      </c>
      <c r="BA52" s="869">
        <f t="shared" si="32"/>
        <v>0</v>
      </c>
      <c r="BB52" s="869">
        <f t="shared" si="32"/>
        <v>0</v>
      </c>
      <c r="BC52" s="812">
        <f t="shared" si="32"/>
        <v>0</v>
      </c>
    </row>
    <row r="53" spans="1:55" s="819" customFormat="1">
      <c r="A53" s="883" t="s">
        <v>108</v>
      </c>
      <c r="B53" s="888" t="s">
        <v>109</v>
      </c>
      <c r="C53" s="866" t="s">
        <v>110</v>
      </c>
      <c r="D53" s="867">
        <v>0</v>
      </c>
      <c r="E53" s="867">
        <v>0</v>
      </c>
      <c r="F53" s="868">
        <v>0</v>
      </c>
      <c r="G53" s="868">
        <v>0</v>
      </c>
      <c r="H53" s="868">
        <v>0</v>
      </c>
      <c r="I53" s="868">
        <v>0</v>
      </c>
      <c r="J53" s="868">
        <v>0</v>
      </c>
      <c r="K53" s="868">
        <v>0</v>
      </c>
      <c r="L53" s="868">
        <v>0</v>
      </c>
      <c r="M53" s="868">
        <v>0</v>
      </c>
      <c r="N53" s="868">
        <v>0</v>
      </c>
      <c r="O53" s="868">
        <v>0</v>
      </c>
      <c r="P53" s="868">
        <v>0</v>
      </c>
      <c r="Q53" s="868">
        <v>0</v>
      </c>
      <c r="R53" s="868">
        <v>0</v>
      </c>
      <c r="S53" s="868">
        <v>0</v>
      </c>
      <c r="T53" s="868">
        <v>0</v>
      </c>
      <c r="U53" s="868">
        <v>0</v>
      </c>
      <c r="V53" s="868">
        <v>0</v>
      </c>
      <c r="W53" s="868">
        <v>0</v>
      </c>
      <c r="X53" s="868">
        <v>0</v>
      </c>
      <c r="Y53" s="870">
        <v>0</v>
      </c>
      <c r="Z53" s="868">
        <v>0</v>
      </c>
      <c r="AA53" s="868">
        <v>0</v>
      </c>
      <c r="AB53" s="868">
        <v>0</v>
      </c>
      <c r="AC53" s="871">
        <v>0</v>
      </c>
      <c r="AD53" s="867">
        <v>0</v>
      </c>
      <c r="AE53" s="872">
        <v>0</v>
      </c>
      <c r="AF53" s="868">
        <f t="shared" si="35"/>
        <v>0</v>
      </c>
      <c r="AG53" s="869">
        <f t="shared" si="35"/>
        <v>0</v>
      </c>
      <c r="AH53" s="868">
        <f t="shared" si="35"/>
        <v>0</v>
      </c>
      <c r="AI53" s="868">
        <f t="shared" si="35"/>
        <v>0</v>
      </c>
      <c r="AJ53" s="868">
        <f t="shared" si="35"/>
        <v>0</v>
      </c>
      <c r="AK53" s="868">
        <f t="shared" si="35"/>
        <v>0</v>
      </c>
      <c r="AL53" s="868">
        <f t="shared" si="35"/>
        <v>0</v>
      </c>
      <c r="AM53" s="868">
        <f t="shared" si="35"/>
        <v>0</v>
      </c>
      <c r="AN53" s="868">
        <f t="shared" si="35"/>
        <v>0</v>
      </c>
      <c r="AO53" s="868">
        <f t="shared" si="35"/>
        <v>0</v>
      </c>
      <c r="AP53" s="868">
        <f t="shared" si="35"/>
        <v>0</v>
      </c>
      <c r="AQ53" s="868">
        <f t="shared" si="35"/>
        <v>0</v>
      </c>
      <c r="AR53" s="868">
        <f t="shared" si="35"/>
        <v>0</v>
      </c>
      <c r="AS53" s="868">
        <f t="shared" si="35"/>
        <v>0</v>
      </c>
      <c r="AT53" s="868">
        <f t="shared" si="35"/>
        <v>0</v>
      </c>
      <c r="AU53" s="868">
        <f t="shared" si="38"/>
        <v>0</v>
      </c>
      <c r="AV53" s="868">
        <f t="shared" si="38"/>
        <v>0</v>
      </c>
      <c r="AW53" s="868">
        <f t="shared" si="38"/>
        <v>0</v>
      </c>
      <c r="AX53" s="871">
        <f t="shared" si="38"/>
        <v>0</v>
      </c>
      <c r="AY53" s="869">
        <f t="shared" si="32"/>
        <v>0</v>
      </c>
      <c r="AZ53" s="869">
        <f t="shared" si="32"/>
        <v>0</v>
      </c>
      <c r="BA53" s="869">
        <f t="shared" si="32"/>
        <v>0</v>
      </c>
      <c r="BB53" s="869">
        <f t="shared" si="32"/>
        <v>0</v>
      </c>
      <c r="BC53" s="812">
        <f t="shared" si="32"/>
        <v>0</v>
      </c>
    </row>
    <row r="54" spans="1:55" s="819" customFormat="1">
      <c r="A54" s="883" t="s">
        <v>111</v>
      </c>
      <c r="B54" s="888" t="s">
        <v>112</v>
      </c>
      <c r="C54" s="866" t="s">
        <v>113</v>
      </c>
      <c r="D54" s="867">
        <v>0</v>
      </c>
      <c r="E54" s="867">
        <v>0</v>
      </c>
      <c r="F54" s="868">
        <v>0</v>
      </c>
      <c r="G54" s="868">
        <v>0</v>
      </c>
      <c r="H54" s="868">
        <v>0</v>
      </c>
      <c r="I54" s="868">
        <v>0</v>
      </c>
      <c r="J54" s="868">
        <v>0</v>
      </c>
      <c r="K54" s="868">
        <v>0</v>
      </c>
      <c r="L54" s="868">
        <v>0</v>
      </c>
      <c r="M54" s="868">
        <v>0</v>
      </c>
      <c r="N54" s="868">
        <v>0</v>
      </c>
      <c r="O54" s="868">
        <v>0</v>
      </c>
      <c r="P54" s="868">
        <v>0</v>
      </c>
      <c r="Q54" s="868">
        <v>0</v>
      </c>
      <c r="R54" s="868">
        <v>0</v>
      </c>
      <c r="S54" s="868">
        <v>0</v>
      </c>
      <c r="T54" s="868">
        <v>0</v>
      </c>
      <c r="U54" s="868">
        <v>0</v>
      </c>
      <c r="V54" s="868">
        <v>0</v>
      </c>
      <c r="W54" s="868">
        <v>0</v>
      </c>
      <c r="X54" s="868">
        <v>0</v>
      </c>
      <c r="Y54" s="870">
        <v>0</v>
      </c>
      <c r="Z54" s="868">
        <v>0</v>
      </c>
      <c r="AA54" s="868">
        <v>0</v>
      </c>
      <c r="AB54" s="868">
        <v>0</v>
      </c>
      <c r="AC54" s="871">
        <v>0</v>
      </c>
      <c r="AD54" s="867">
        <v>0</v>
      </c>
      <c r="AE54" s="872">
        <v>0</v>
      </c>
      <c r="AF54" s="868">
        <f t="shared" si="35"/>
        <v>0</v>
      </c>
      <c r="AG54" s="869">
        <f t="shared" si="35"/>
        <v>0</v>
      </c>
      <c r="AH54" s="868">
        <f t="shared" si="35"/>
        <v>0</v>
      </c>
      <c r="AI54" s="868">
        <f t="shared" si="35"/>
        <v>0</v>
      </c>
      <c r="AJ54" s="868">
        <f t="shared" si="35"/>
        <v>0</v>
      </c>
      <c r="AK54" s="868">
        <f t="shared" si="35"/>
        <v>0</v>
      </c>
      <c r="AL54" s="868">
        <f t="shared" si="35"/>
        <v>0</v>
      </c>
      <c r="AM54" s="868">
        <f t="shared" si="35"/>
        <v>0</v>
      </c>
      <c r="AN54" s="868">
        <f t="shared" si="35"/>
        <v>0</v>
      </c>
      <c r="AO54" s="868">
        <f t="shared" si="35"/>
        <v>0</v>
      </c>
      <c r="AP54" s="868">
        <f t="shared" si="35"/>
        <v>0</v>
      </c>
      <c r="AQ54" s="868">
        <f t="shared" si="35"/>
        <v>0</v>
      </c>
      <c r="AR54" s="868">
        <f t="shared" si="35"/>
        <v>0</v>
      </c>
      <c r="AS54" s="868">
        <f t="shared" si="35"/>
        <v>0</v>
      </c>
      <c r="AT54" s="868">
        <f t="shared" si="35"/>
        <v>0</v>
      </c>
      <c r="AU54" s="868">
        <f t="shared" si="38"/>
        <v>0</v>
      </c>
      <c r="AV54" s="868">
        <f t="shared" si="38"/>
        <v>0</v>
      </c>
      <c r="AW54" s="868">
        <f t="shared" si="38"/>
        <v>0</v>
      </c>
      <c r="AX54" s="871">
        <f t="shared" si="38"/>
        <v>0</v>
      </c>
      <c r="AY54" s="869">
        <f t="shared" si="38"/>
        <v>0</v>
      </c>
      <c r="AZ54" s="869">
        <f t="shared" si="38"/>
        <v>0</v>
      </c>
      <c r="BA54" s="869">
        <f t="shared" si="38"/>
        <v>0</v>
      </c>
      <c r="BB54" s="869">
        <f t="shared" si="38"/>
        <v>0</v>
      </c>
      <c r="BC54" s="812">
        <f t="shared" si="38"/>
        <v>0</v>
      </c>
    </row>
    <row r="55" spans="1:55" s="819" customFormat="1">
      <c r="A55" s="883" t="s">
        <v>114</v>
      </c>
      <c r="B55" s="888" t="s">
        <v>115</v>
      </c>
      <c r="C55" s="866" t="s">
        <v>116</v>
      </c>
      <c r="D55" s="867">
        <v>0</v>
      </c>
      <c r="E55" s="870">
        <v>0</v>
      </c>
      <c r="F55" s="868">
        <v>0</v>
      </c>
      <c r="G55" s="868">
        <v>0</v>
      </c>
      <c r="H55" s="868">
        <v>0</v>
      </c>
      <c r="I55" s="868">
        <v>0</v>
      </c>
      <c r="J55" s="868">
        <v>0</v>
      </c>
      <c r="K55" s="868">
        <v>0</v>
      </c>
      <c r="L55" s="868">
        <v>0</v>
      </c>
      <c r="M55" s="868">
        <v>0</v>
      </c>
      <c r="N55" s="868">
        <v>0</v>
      </c>
      <c r="O55" s="868">
        <v>0</v>
      </c>
      <c r="P55" s="868">
        <v>0</v>
      </c>
      <c r="Q55" s="868">
        <v>0</v>
      </c>
      <c r="R55" s="868">
        <v>0</v>
      </c>
      <c r="S55" s="868">
        <v>0</v>
      </c>
      <c r="T55" s="868">
        <v>0</v>
      </c>
      <c r="U55" s="868">
        <v>0</v>
      </c>
      <c r="V55" s="868">
        <v>0</v>
      </c>
      <c r="W55" s="868">
        <v>0</v>
      </c>
      <c r="X55" s="868">
        <v>0</v>
      </c>
      <c r="Y55" s="870">
        <v>0</v>
      </c>
      <c r="Z55" s="868">
        <v>0</v>
      </c>
      <c r="AA55" s="868">
        <v>0</v>
      </c>
      <c r="AB55" s="868">
        <v>0</v>
      </c>
      <c r="AC55" s="871">
        <v>0</v>
      </c>
      <c r="AD55" s="867">
        <v>0</v>
      </c>
      <c r="AE55" s="872">
        <v>0</v>
      </c>
      <c r="AF55" s="868">
        <f t="shared" si="35"/>
        <v>0</v>
      </c>
      <c r="AG55" s="869">
        <f t="shared" si="35"/>
        <v>0</v>
      </c>
      <c r="AH55" s="872">
        <f t="shared" si="35"/>
        <v>0</v>
      </c>
      <c r="AI55" s="868">
        <f t="shared" si="35"/>
        <v>0</v>
      </c>
      <c r="AJ55" s="868">
        <f t="shared" si="35"/>
        <v>0</v>
      </c>
      <c r="AK55" s="868">
        <f t="shared" si="35"/>
        <v>0</v>
      </c>
      <c r="AL55" s="868">
        <f t="shared" si="35"/>
        <v>0</v>
      </c>
      <c r="AM55" s="868">
        <f t="shared" si="35"/>
        <v>0</v>
      </c>
      <c r="AN55" s="868">
        <f t="shared" si="35"/>
        <v>0</v>
      </c>
      <c r="AO55" s="868">
        <f t="shared" si="35"/>
        <v>0</v>
      </c>
      <c r="AP55" s="868">
        <f t="shared" si="35"/>
        <v>0</v>
      </c>
      <c r="AQ55" s="868">
        <f t="shared" si="35"/>
        <v>0</v>
      </c>
      <c r="AR55" s="868">
        <f t="shared" si="35"/>
        <v>0</v>
      </c>
      <c r="AS55" s="868">
        <f t="shared" si="35"/>
        <v>0</v>
      </c>
      <c r="AT55" s="868">
        <f t="shared" si="35"/>
        <v>0</v>
      </c>
      <c r="AU55" s="868">
        <f t="shared" si="38"/>
        <v>0</v>
      </c>
      <c r="AV55" s="868">
        <f t="shared" si="38"/>
        <v>0</v>
      </c>
      <c r="AW55" s="868">
        <f t="shared" si="38"/>
        <v>0</v>
      </c>
      <c r="AX55" s="871">
        <f t="shared" si="38"/>
        <v>0</v>
      </c>
      <c r="AY55" s="869">
        <f t="shared" si="38"/>
        <v>0</v>
      </c>
      <c r="AZ55" s="869">
        <f t="shared" si="38"/>
        <v>0</v>
      </c>
      <c r="BA55" s="869">
        <f t="shared" si="38"/>
        <v>0</v>
      </c>
      <c r="BB55" s="869">
        <f t="shared" si="38"/>
        <v>0</v>
      </c>
      <c r="BC55" s="812">
        <f t="shared" si="38"/>
        <v>0</v>
      </c>
    </row>
    <row r="56" spans="1:55" s="799" customFormat="1" ht="24">
      <c r="A56" s="874" t="s">
        <v>117</v>
      </c>
      <c r="B56" s="898" t="s">
        <v>169</v>
      </c>
      <c r="C56" s="876" t="s">
        <v>119</v>
      </c>
      <c r="D56" s="877">
        <v>0.56999999999999995</v>
      </c>
      <c r="E56" s="880">
        <v>0</v>
      </c>
      <c r="F56" s="878">
        <v>0</v>
      </c>
      <c r="G56" s="878">
        <v>0</v>
      </c>
      <c r="H56" s="878">
        <v>0</v>
      </c>
      <c r="I56" s="878">
        <v>0</v>
      </c>
      <c r="J56" s="878">
        <v>0</v>
      </c>
      <c r="K56" s="878">
        <v>0</v>
      </c>
      <c r="L56" s="878">
        <v>0</v>
      </c>
      <c r="M56" s="878">
        <v>0</v>
      </c>
      <c r="N56" s="878">
        <v>0</v>
      </c>
      <c r="O56" s="878">
        <v>0</v>
      </c>
      <c r="P56" s="878">
        <v>0</v>
      </c>
      <c r="Q56" s="878">
        <v>0</v>
      </c>
      <c r="R56" s="878">
        <v>0</v>
      </c>
      <c r="S56" s="878">
        <v>0</v>
      </c>
      <c r="T56" s="878">
        <v>0</v>
      </c>
      <c r="U56" s="878">
        <v>0</v>
      </c>
      <c r="V56" s="878">
        <v>0</v>
      </c>
      <c r="W56" s="878">
        <v>0</v>
      </c>
      <c r="X56" s="878">
        <v>0</v>
      </c>
      <c r="Y56" s="880">
        <v>0</v>
      </c>
      <c r="Z56" s="878">
        <v>0</v>
      </c>
      <c r="AA56" s="878">
        <v>0</v>
      </c>
      <c r="AB56" s="878">
        <v>0</v>
      </c>
      <c r="AC56" s="881">
        <v>0</v>
      </c>
      <c r="AD56" s="877">
        <v>0.56999999999999995</v>
      </c>
      <c r="AE56" s="882">
        <v>0</v>
      </c>
      <c r="AF56" s="878">
        <f t="shared" si="35"/>
        <v>0</v>
      </c>
      <c r="AG56" s="879">
        <f t="shared" si="35"/>
        <v>0</v>
      </c>
      <c r="AH56" s="878">
        <f t="shared" si="35"/>
        <v>0</v>
      </c>
      <c r="AI56" s="878">
        <f t="shared" si="35"/>
        <v>0</v>
      </c>
      <c r="AJ56" s="878">
        <f t="shared" si="35"/>
        <v>0</v>
      </c>
      <c r="AK56" s="878">
        <f t="shared" si="35"/>
        <v>0</v>
      </c>
      <c r="AL56" s="878">
        <f t="shared" si="35"/>
        <v>0</v>
      </c>
      <c r="AM56" s="878">
        <f t="shared" si="35"/>
        <v>0</v>
      </c>
      <c r="AN56" s="878">
        <f t="shared" si="35"/>
        <v>0</v>
      </c>
      <c r="AO56" s="878">
        <f t="shared" si="35"/>
        <v>0</v>
      </c>
      <c r="AP56" s="878">
        <f t="shared" si="35"/>
        <v>0</v>
      </c>
      <c r="AQ56" s="878">
        <f t="shared" si="35"/>
        <v>0</v>
      </c>
      <c r="AR56" s="878">
        <f t="shared" si="35"/>
        <v>0</v>
      </c>
      <c r="AS56" s="878">
        <f t="shared" si="35"/>
        <v>0</v>
      </c>
      <c r="AT56" s="878">
        <f t="shared" si="35"/>
        <v>0</v>
      </c>
      <c r="AU56" s="878">
        <f t="shared" si="38"/>
        <v>0</v>
      </c>
      <c r="AV56" s="878">
        <f t="shared" si="38"/>
        <v>0</v>
      </c>
      <c r="AW56" s="878">
        <f t="shared" si="38"/>
        <v>0</v>
      </c>
      <c r="AX56" s="881">
        <f t="shared" si="38"/>
        <v>0</v>
      </c>
      <c r="AY56" s="879">
        <f t="shared" si="38"/>
        <v>0</v>
      </c>
      <c r="AZ56" s="879">
        <f t="shared" si="38"/>
        <v>0</v>
      </c>
      <c r="BA56" s="879">
        <f t="shared" si="38"/>
        <v>0</v>
      </c>
      <c r="BB56" s="879">
        <f t="shared" si="38"/>
        <v>0</v>
      </c>
      <c r="BC56" s="790">
        <f t="shared" si="38"/>
        <v>0</v>
      </c>
    </row>
    <row r="57" spans="1:55" s="819" customFormat="1">
      <c r="A57" s="883" t="s">
        <v>120</v>
      </c>
      <c r="B57" s="888" t="s">
        <v>121</v>
      </c>
      <c r="C57" s="866" t="s">
        <v>122</v>
      </c>
      <c r="D57" s="867">
        <v>0</v>
      </c>
      <c r="E57" s="870">
        <v>0</v>
      </c>
      <c r="F57" s="868">
        <v>0</v>
      </c>
      <c r="G57" s="868">
        <v>0</v>
      </c>
      <c r="H57" s="868">
        <v>0</v>
      </c>
      <c r="I57" s="868">
        <v>0</v>
      </c>
      <c r="J57" s="868">
        <v>0</v>
      </c>
      <c r="K57" s="868">
        <v>0</v>
      </c>
      <c r="L57" s="868">
        <v>0</v>
      </c>
      <c r="M57" s="868">
        <v>0</v>
      </c>
      <c r="N57" s="868">
        <v>0</v>
      </c>
      <c r="O57" s="868">
        <v>0</v>
      </c>
      <c r="P57" s="868">
        <v>0</v>
      </c>
      <c r="Q57" s="868">
        <v>0</v>
      </c>
      <c r="R57" s="868">
        <v>0</v>
      </c>
      <c r="S57" s="868">
        <v>0</v>
      </c>
      <c r="T57" s="868">
        <v>0</v>
      </c>
      <c r="U57" s="868">
        <v>0</v>
      </c>
      <c r="V57" s="868">
        <v>0</v>
      </c>
      <c r="W57" s="868">
        <v>0</v>
      </c>
      <c r="X57" s="868">
        <v>0</v>
      </c>
      <c r="Y57" s="870">
        <v>0</v>
      </c>
      <c r="Z57" s="868">
        <v>0</v>
      </c>
      <c r="AA57" s="868">
        <v>0</v>
      </c>
      <c r="AB57" s="868">
        <v>0</v>
      </c>
      <c r="AC57" s="871">
        <v>0</v>
      </c>
      <c r="AD57" s="867">
        <v>0</v>
      </c>
      <c r="AE57" s="872">
        <v>0</v>
      </c>
      <c r="AF57" s="868">
        <f t="shared" si="35"/>
        <v>0</v>
      </c>
      <c r="AG57" s="869">
        <f t="shared" si="35"/>
        <v>0</v>
      </c>
      <c r="AH57" s="868">
        <f t="shared" si="35"/>
        <v>0</v>
      </c>
      <c r="AI57" s="868">
        <f t="shared" si="35"/>
        <v>0</v>
      </c>
      <c r="AJ57" s="868">
        <f t="shared" si="35"/>
        <v>0</v>
      </c>
      <c r="AK57" s="868">
        <f t="shared" si="35"/>
        <v>0</v>
      </c>
      <c r="AL57" s="868">
        <f t="shared" si="35"/>
        <v>0</v>
      </c>
      <c r="AM57" s="868">
        <f t="shared" si="35"/>
        <v>0</v>
      </c>
      <c r="AN57" s="868">
        <f t="shared" si="35"/>
        <v>0</v>
      </c>
      <c r="AO57" s="868">
        <f t="shared" si="35"/>
        <v>0</v>
      </c>
      <c r="AP57" s="868">
        <f t="shared" si="35"/>
        <v>0</v>
      </c>
      <c r="AQ57" s="868">
        <f t="shared" si="35"/>
        <v>0</v>
      </c>
      <c r="AR57" s="868">
        <f t="shared" si="35"/>
        <v>0</v>
      </c>
      <c r="AS57" s="868">
        <f t="shared" si="35"/>
        <v>0</v>
      </c>
      <c r="AT57" s="868">
        <f t="shared" si="35"/>
        <v>0</v>
      </c>
      <c r="AU57" s="868">
        <f t="shared" si="38"/>
        <v>0</v>
      </c>
      <c r="AV57" s="868">
        <f t="shared" si="38"/>
        <v>0</v>
      </c>
      <c r="AW57" s="868">
        <f t="shared" si="38"/>
        <v>0</v>
      </c>
      <c r="AX57" s="871">
        <f t="shared" si="38"/>
        <v>0</v>
      </c>
      <c r="AY57" s="869">
        <f t="shared" si="38"/>
        <v>0</v>
      </c>
      <c r="AZ57" s="869">
        <f t="shared" si="38"/>
        <v>0</v>
      </c>
      <c r="BA57" s="869">
        <f t="shared" si="38"/>
        <v>0</v>
      </c>
      <c r="BB57" s="869">
        <f t="shared" si="38"/>
        <v>0</v>
      </c>
      <c r="BC57" s="812">
        <f t="shared" si="38"/>
        <v>0</v>
      </c>
    </row>
    <row r="58" spans="1:55" s="799" customFormat="1" ht="36">
      <c r="A58" s="874" t="s">
        <v>123</v>
      </c>
      <c r="B58" s="898" t="s">
        <v>124</v>
      </c>
      <c r="C58" s="876" t="s">
        <v>125</v>
      </c>
      <c r="D58" s="877">
        <v>0.375</v>
      </c>
      <c r="E58" s="880">
        <v>0</v>
      </c>
      <c r="F58" s="878">
        <v>0</v>
      </c>
      <c r="G58" s="878">
        <v>0</v>
      </c>
      <c r="H58" s="878">
        <v>0</v>
      </c>
      <c r="I58" s="878">
        <v>0</v>
      </c>
      <c r="J58" s="878">
        <v>0</v>
      </c>
      <c r="K58" s="878">
        <v>0</v>
      </c>
      <c r="L58" s="878">
        <v>0</v>
      </c>
      <c r="M58" s="878">
        <v>0</v>
      </c>
      <c r="N58" s="878">
        <v>0</v>
      </c>
      <c r="O58" s="878">
        <v>0</v>
      </c>
      <c r="P58" s="878">
        <v>0</v>
      </c>
      <c r="Q58" s="878">
        <v>0</v>
      </c>
      <c r="R58" s="878">
        <v>0</v>
      </c>
      <c r="S58" s="878">
        <v>0</v>
      </c>
      <c r="T58" s="878">
        <v>0</v>
      </c>
      <c r="U58" s="878">
        <v>0</v>
      </c>
      <c r="V58" s="878">
        <v>0</v>
      </c>
      <c r="W58" s="878">
        <v>0</v>
      </c>
      <c r="X58" s="878">
        <v>0</v>
      </c>
      <c r="Y58" s="880">
        <v>0</v>
      </c>
      <c r="Z58" s="878">
        <v>0</v>
      </c>
      <c r="AA58" s="878">
        <v>0</v>
      </c>
      <c r="AB58" s="878">
        <v>0</v>
      </c>
      <c r="AC58" s="881">
        <v>0</v>
      </c>
      <c r="AD58" s="877">
        <v>0.375</v>
      </c>
      <c r="AE58" s="882">
        <v>0</v>
      </c>
      <c r="AF58" s="878">
        <f t="shared" si="35"/>
        <v>0</v>
      </c>
      <c r="AG58" s="879">
        <f t="shared" si="35"/>
        <v>0</v>
      </c>
      <c r="AH58" s="878">
        <f t="shared" si="35"/>
        <v>0</v>
      </c>
      <c r="AI58" s="878">
        <f t="shared" si="35"/>
        <v>0</v>
      </c>
      <c r="AJ58" s="878">
        <f t="shared" si="35"/>
        <v>0</v>
      </c>
      <c r="AK58" s="878">
        <f t="shared" si="35"/>
        <v>0</v>
      </c>
      <c r="AL58" s="878">
        <f t="shared" si="35"/>
        <v>0</v>
      </c>
      <c r="AM58" s="878">
        <f t="shared" si="35"/>
        <v>0</v>
      </c>
      <c r="AN58" s="878">
        <f t="shared" si="35"/>
        <v>0</v>
      </c>
      <c r="AO58" s="878">
        <f t="shared" si="35"/>
        <v>0</v>
      </c>
      <c r="AP58" s="878">
        <f t="shared" si="35"/>
        <v>0</v>
      </c>
      <c r="AQ58" s="878">
        <f t="shared" si="35"/>
        <v>0</v>
      </c>
      <c r="AR58" s="878">
        <f t="shared" si="35"/>
        <v>0</v>
      </c>
      <c r="AS58" s="878">
        <f t="shared" si="35"/>
        <v>0</v>
      </c>
      <c r="AT58" s="878">
        <f t="shared" si="35"/>
        <v>0</v>
      </c>
      <c r="AU58" s="878">
        <f t="shared" si="38"/>
        <v>0</v>
      </c>
      <c r="AV58" s="878">
        <f t="shared" si="38"/>
        <v>0</v>
      </c>
      <c r="AW58" s="878">
        <f t="shared" si="38"/>
        <v>0</v>
      </c>
      <c r="AX58" s="881">
        <f t="shared" si="38"/>
        <v>0</v>
      </c>
      <c r="AY58" s="879">
        <f t="shared" si="38"/>
        <v>0</v>
      </c>
      <c r="AZ58" s="879">
        <f t="shared" si="38"/>
        <v>0</v>
      </c>
      <c r="BA58" s="879">
        <f t="shared" si="38"/>
        <v>0</v>
      </c>
      <c r="BB58" s="879">
        <f t="shared" si="38"/>
        <v>0</v>
      </c>
      <c r="BC58" s="790">
        <f t="shared" si="38"/>
        <v>0</v>
      </c>
    </row>
    <row r="59" spans="1:55" s="819" customFormat="1" ht="16.5" thickBot="1">
      <c r="A59" s="889" t="s">
        <v>126</v>
      </c>
      <c r="B59" s="890" t="s">
        <v>127</v>
      </c>
      <c r="C59" s="891" t="s">
        <v>128</v>
      </c>
      <c r="D59" s="892">
        <v>0</v>
      </c>
      <c r="E59" s="893">
        <v>0</v>
      </c>
      <c r="F59" s="894">
        <v>0</v>
      </c>
      <c r="G59" s="894">
        <v>0</v>
      </c>
      <c r="H59" s="894">
        <v>0</v>
      </c>
      <c r="I59" s="894">
        <v>0</v>
      </c>
      <c r="J59" s="894">
        <v>0</v>
      </c>
      <c r="K59" s="894">
        <v>0</v>
      </c>
      <c r="L59" s="894">
        <v>0</v>
      </c>
      <c r="M59" s="894">
        <v>0</v>
      </c>
      <c r="N59" s="894">
        <v>0</v>
      </c>
      <c r="O59" s="894">
        <v>0</v>
      </c>
      <c r="P59" s="894">
        <v>0</v>
      </c>
      <c r="Q59" s="894">
        <v>0</v>
      </c>
      <c r="R59" s="894">
        <v>0</v>
      </c>
      <c r="S59" s="894">
        <v>0</v>
      </c>
      <c r="T59" s="894">
        <v>0</v>
      </c>
      <c r="U59" s="894">
        <v>0</v>
      </c>
      <c r="V59" s="894">
        <v>0</v>
      </c>
      <c r="W59" s="894">
        <v>0</v>
      </c>
      <c r="X59" s="894">
        <v>0</v>
      </c>
      <c r="Y59" s="893">
        <v>0</v>
      </c>
      <c r="Z59" s="894">
        <v>0</v>
      </c>
      <c r="AA59" s="894">
        <v>0</v>
      </c>
      <c r="AB59" s="894">
        <v>0</v>
      </c>
      <c r="AC59" s="895">
        <v>0</v>
      </c>
      <c r="AD59" s="892">
        <v>0</v>
      </c>
      <c r="AE59" s="896">
        <v>0</v>
      </c>
      <c r="AF59" s="894">
        <f t="shared" si="35"/>
        <v>0</v>
      </c>
      <c r="AG59" s="897">
        <f t="shared" si="35"/>
        <v>0</v>
      </c>
      <c r="AH59" s="897">
        <f t="shared" si="35"/>
        <v>0</v>
      </c>
      <c r="AI59" s="894">
        <f t="shared" si="35"/>
        <v>0</v>
      </c>
      <c r="AJ59" s="894">
        <f t="shared" si="35"/>
        <v>0</v>
      </c>
      <c r="AK59" s="894">
        <f t="shared" si="35"/>
        <v>0</v>
      </c>
      <c r="AL59" s="894">
        <f t="shared" si="35"/>
        <v>0</v>
      </c>
      <c r="AM59" s="894">
        <f t="shared" si="35"/>
        <v>0</v>
      </c>
      <c r="AN59" s="894">
        <f t="shared" si="35"/>
        <v>0</v>
      </c>
      <c r="AO59" s="894">
        <f t="shared" si="35"/>
        <v>0</v>
      </c>
      <c r="AP59" s="894">
        <f t="shared" si="35"/>
        <v>0</v>
      </c>
      <c r="AQ59" s="894">
        <f t="shared" si="35"/>
        <v>0</v>
      </c>
      <c r="AR59" s="894">
        <f t="shared" si="35"/>
        <v>0</v>
      </c>
      <c r="AS59" s="894">
        <f t="shared" si="35"/>
        <v>0</v>
      </c>
      <c r="AT59" s="894">
        <f t="shared" si="35"/>
        <v>0</v>
      </c>
      <c r="AU59" s="894">
        <f t="shared" si="38"/>
        <v>0</v>
      </c>
      <c r="AV59" s="894">
        <f t="shared" si="38"/>
        <v>0</v>
      </c>
      <c r="AW59" s="894">
        <f t="shared" si="38"/>
        <v>0</v>
      </c>
      <c r="AX59" s="895">
        <f t="shared" si="38"/>
        <v>0</v>
      </c>
      <c r="AY59" s="897">
        <f t="shared" si="38"/>
        <v>0</v>
      </c>
      <c r="AZ59" s="897">
        <f t="shared" si="38"/>
        <v>0</v>
      </c>
      <c r="BA59" s="897">
        <f t="shared" si="38"/>
        <v>0</v>
      </c>
      <c r="BB59" s="897">
        <f t="shared" si="38"/>
        <v>0</v>
      </c>
      <c r="BC59" s="831">
        <f t="shared" si="38"/>
        <v>0</v>
      </c>
    </row>
    <row r="60" spans="1:55">
      <c r="A60" s="546"/>
      <c r="AY60" s="177">
        <f t="shared" si="38"/>
        <v>0</v>
      </c>
    </row>
    <row r="61" spans="1:55">
      <c r="B61" s="547"/>
      <c r="C61" s="547"/>
      <c r="D61" s="547"/>
      <c r="E61" s="547"/>
      <c r="F61" s="547"/>
      <c r="G61" s="547"/>
      <c r="H61" s="547"/>
      <c r="I61" s="547"/>
      <c r="J61" s="547"/>
      <c r="K61" s="547"/>
      <c r="L61" s="547"/>
      <c r="M61" s="547"/>
      <c r="N61" s="547"/>
      <c r="O61" s="547"/>
      <c r="P61" s="547"/>
      <c r="Q61" s="547"/>
      <c r="R61" s="547"/>
      <c r="S61" s="547"/>
      <c r="T61" s="547"/>
      <c r="U61" s="547"/>
      <c r="V61" s="547"/>
      <c r="W61" s="547"/>
      <c r="X61" s="547"/>
    </row>
    <row r="62" spans="1:55" ht="15.75" customHeight="1">
      <c r="A62" s="546"/>
      <c r="B62" s="1140"/>
      <c r="C62" s="1140"/>
      <c r="D62" s="1140"/>
      <c r="E62" s="1140"/>
      <c r="F62" s="1140"/>
      <c r="G62" s="1140"/>
      <c r="H62" s="1140"/>
      <c r="I62" s="1140"/>
      <c r="J62" s="1140"/>
      <c r="K62" s="1140"/>
      <c r="L62" s="1140"/>
      <c r="M62" s="1140"/>
      <c r="N62" s="1140"/>
      <c r="O62" s="1140"/>
      <c r="P62" s="1140"/>
      <c r="Q62" s="1140"/>
      <c r="R62" s="1140"/>
      <c r="S62" s="1140"/>
      <c r="T62" s="1140"/>
      <c r="U62" s="1140"/>
      <c r="V62" s="1140"/>
      <c r="W62" s="1140"/>
      <c r="X62" s="1140"/>
      <c r="Y62" s="1140"/>
      <c r="Z62" s="1140"/>
      <c r="AA62" s="1140"/>
      <c r="AB62" s="1140"/>
    </row>
    <row r="63" spans="1:55" ht="15.75" customHeight="1">
      <c r="A63" s="546"/>
      <c r="B63" s="1149"/>
      <c r="C63" s="1149"/>
      <c r="D63" s="1149"/>
      <c r="E63" s="547"/>
      <c r="F63" s="547"/>
      <c r="G63" s="547"/>
      <c r="H63" s="547"/>
      <c r="I63" s="547"/>
      <c r="J63" s="547"/>
      <c r="K63" s="547"/>
      <c r="L63" s="547"/>
      <c r="M63" s="547"/>
      <c r="N63" s="547"/>
      <c r="O63" s="547"/>
      <c r="P63" s="547"/>
      <c r="Q63" s="547"/>
      <c r="R63" s="547"/>
      <c r="S63" s="547"/>
      <c r="T63" s="547"/>
      <c r="U63" s="547"/>
      <c r="V63" s="547"/>
      <c r="W63" s="547"/>
      <c r="X63" s="547"/>
    </row>
    <row r="64" spans="1:55">
      <c r="A64" s="546"/>
    </row>
    <row r="65" spans="1:97">
      <c r="A65" s="546"/>
    </row>
    <row r="66" spans="1:97" ht="33.75" customHeight="1"/>
    <row r="69" spans="1:97" ht="18.75">
      <c r="B69" s="517"/>
      <c r="C69" s="517"/>
      <c r="D69" s="517"/>
      <c r="E69" s="517"/>
      <c r="F69" s="517"/>
      <c r="G69" s="517"/>
      <c r="H69" s="517"/>
      <c r="I69" s="517"/>
      <c r="J69" s="517"/>
      <c r="K69" s="517"/>
      <c r="L69" s="517"/>
      <c r="M69" s="517"/>
      <c r="N69" s="517"/>
      <c r="O69" s="517"/>
      <c r="P69" s="517"/>
      <c r="Q69" s="517"/>
      <c r="R69" s="517"/>
      <c r="S69" s="517"/>
      <c r="T69" s="517"/>
      <c r="U69" s="517"/>
      <c r="V69" s="517"/>
      <c r="W69" s="517"/>
      <c r="X69" s="517"/>
      <c r="Y69" s="517"/>
      <c r="Z69" s="517"/>
      <c r="AA69" s="517"/>
      <c r="AB69" s="517"/>
      <c r="AC69" s="517"/>
      <c r="AD69" s="517"/>
      <c r="AE69" s="517"/>
      <c r="AF69" s="517"/>
      <c r="AG69" s="517"/>
      <c r="AH69" s="517"/>
      <c r="AI69" s="517"/>
      <c r="AJ69" s="517"/>
      <c r="AK69" s="517"/>
      <c r="AL69" s="517"/>
      <c r="AM69" s="517"/>
      <c r="AN69" s="517"/>
      <c r="AO69" s="517"/>
      <c r="AP69" s="517"/>
      <c r="AQ69" s="517"/>
      <c r="AR69" s="517"/>
      <c r="AS69" s="517"/>
      <c r="AT69" s="517"/>
      <c r="AU69" s="517"/>
      <c r="AV69" s="517"/>
      <c r="AW69" s="517"/>
      <c r="AX69" s="517"/>
      <c r="AY69" s="517"/>
      <c r="AZ69" s="517"/>
      <c r="BA69" s="517"/>
      <c r="BB69" s="517"/>
      <c r="BC69" s="517"/>
      <c r="BD69" s="517"/>
      <c r="BE69" s="517"/>
      <c r="BF69" s="517"/>
      <c r="BG69" s="517"/>
      <c r="BH69" s="517"/>
      <c r="BI69" s="517"/>
      <c r="BJ69" s="517"/>
      <c r="BK69" s="517"/>
      <c r="BL69" s="517"/>
      <c r="BM69" s="517"/>
      <c r="BN69" s="517"/>
      <c r="BO69" s="517"/>
      <c r="BP69" s="517"/>
      <c r="BQ69" s="517"/>
      <c r="BR69" s="517"/>
      <c r="BS69" s="517"/>
      <c r="BT69" s="517"/>
      <c r="BU69" s="517"/>
      <c r="BV69" s="517"/>
      <c r="BW69" s="517"/>
      <c r="BX69" s="517"/>
      <c r="BY69" s="517"/>
      <c r="BZ69" s="517"/>
      <c r="CA69" s="517"/>
      <c r="CB69" s="517"/>
      <c r="CC69" s="517"/>
      <c r="CD69" s="517"/>
      <c r="CE69" s="517"/>
      <c r="CF69" s="517"/>
      <c r="CG69" s="517"/>
      <c r="CH69" s="517"/>
      <c r="CI69" s="517"/>
      <c r="CJ69" s="517"/>
      <c r="CK69" s="517"/>
      <c r="CL69" s="517"/>
      <c r="CM69" s="517"/>
      <c r="CN69" s="517"/>
      <c r="CO69" s="517"/>
      <c r="CP69" s="517"/>
      <c r="CQ69" s="517"/>
      <c r="CR69" s="517"/>
      <c r="CS69" s="517"/>
    </row>
    <row r="71" spans="1:97" ht="18.75" customHeight="1">
      <c r="B71" s="518"/>
      <c r="C71" s="518"/>
      <c r="D71" s="518"/>
      <c r="E71" s="518"/>
      <c r="F71" s="518"/>
      <c r="G71" s="518"/>
      <c r="H71" s="518"/>
      <c r="I71" s="518"/>
      <c r="J71" s="518"/>
      <c r="K71" s="518"/>
      <c r="L71" s="518"/>
      <c r="M71" s="518"/>
      <c r="N71" s="518"/>
      <c r="O71" s="518"/>
      <c r="P71" s="518"/>
      <c r="Q71" s="518"/>
      <c r="R71" s="518"/>
      <c r="S71" s="518"/>
      <c r="T71" s="518"/>
      <c r="U71" s="518"/>
      <c r="V71" s="518"/>
      <c r="W71" s="518"/>
      <c r="X71" s="518"/>
      <c r="Y71" s="518"/>
      <c r="Z71" s="518"/>
      <c r="AA71" s="518"/>
      <c r="AB71" s="518"/>
      <c r="AC71" s="518"/>
      <c r="AD71" s="518"/>
      <c r="AE71" s="518"/>
      <c r="AF71" s="518"/>
      <c r="AG71" s="518"/>
      <c r="AH71" s="518"/>
      <c r="AI71" s="518"/>
      <c r="AJ71" s="518"/>
      <c r="AK71" s="518"/>
      <c r="AL71" s="518"/>
      <c r="AM71" s="518"/>
      <c r="AN71" s="518"/>
      <c r="AO71" s="518"/>
      <c r="AP71" s="518"/>
      <c r="AQ71" s="518"/>
      <c r="AR71" s="518"/>
      <c r="AS71" s="518"/>
      <c r="AT71" s="518"/>
      <c r="AU71" s="518"/>
      <c r="AV71" s="518"/>
      <c r="AW71" s="518"/>
      <c r="AX71" s="518"/>
      <c r="AY71" s="518"/>
      <c r="AZ71" s="518"/>
      <c r="BA71" s="518"/>
      <c r="BB71" s="518"/>
      <c r="BC71" s="518"/>
      <c r="BD71" s="518"/>
      <c r="BE71" s="518"/>
      <c r="BF71" s="518"/>
      <c r="BG71" s="518"/>
      <c r="BH71" s="518"/>
      <c r="BI71" s="518"/>
      <c r="BJ71" s="518"/>
      <c r="BK71" s="518"/>
      <c r="BL71" s="518"/>
      <c r="BM71" s="518"/>
      <c r="BN71" s="518"/>
      <c r="BO71" s="518"/>
      <c r="BP71" s="518"/>
      <c r="BQ71" s="518"/>
      <c r="BR71" s="518"/>
      <c r="BS71" s="518"/>
      <c r="BT71" s="518"/>
      <c r="BU71" s="518"/>
      <c r="BV71" s="518"/>
      <c r="BW71" s="518"/>
      <c r="BX71" s="518"/>
      <c r="BY71" s="518"/>
      <c r="BZ71" s="518"/>
      <c r="CA71" s="518"/>
      <c r="CB71" s="518"/>
      <c r="CC71" s="518"/>
      <c r="CD71" s="518"/>
      <c r="CE71" s="518"/>
      <c r="CF71" s="518"/>
      <c r="CG71" s="518"/>
      <c r="CH71" s="518"/>
      <c r="CI71" s="518"/>
      <c r="CJ71" s="518"/>
      <c r="CK71" s="518"/>
      <c r="CL71" s="518"/>
      <c r="CM71" s="518"/>
      <c r="CN71" s="518"/>
      <c r="CO71" s="518"/>
      <c r="CP71" s="518"/>
      <c r="CQ71" s="518"/>
      <c r="CR71" s="518"/>
      <c r="CS71" s="518"/>
    </row>
    <row r="72" spans="1:97" ht="18.75" customHeight="1">
      <c r="B72" s="518"/>
      <c r="C72" s="518"/>
      <c r="D72" s="518"/>
      <c r="E72" s="518"/>
      <c r="F72" s="518"/>
      <c r="G72" s="518"/>
      <c r="H72" s="518"/>
      <c r="I72" s="518"/>
      <c r="J72" s="518"/>
      <c r="K72" s="518"/>
      <c r="L72" s="518"/>
      <c r="M72" s="518"/>
      <c r="N72" s="518"/>
      <c r="O72" s="518"/>
      <c r="P72" s="518"/>
      <c r="Q72" s="518"/>
      <c r="R72" s="518"/>
      <c r="S72" s="518"/>
      <c r="T72" s="518"/>
      <c r="U72" s="518"/>
      <c r="V72" s="518"/>
      <c r="W72" s="518"/>
      <c r="X72" s="518"/>
      <c r="Y72" s="518"/>
      <c r="Z72" s="518"/>
      <c r="AA72" s="518"/>
      <c r="AB72" s="518"/>
      <c r="AC72" s="518"/>
      <c r="AD72" s="518"/>
      <c r="AE72" s="518"/>
      <c r="AF72" s="518"/>
      <c r="AG72" s="518"/>
      <c r="AH72" s="518"/>
      <c r="AI72" s="518"/>
      <c r="AJ72" s="518"/>
      <c r="AK72" s="518"/>
      <c r="AL72" s="518"/>
      <c r="AM72" s="518"/>
      <c r="AN72" s="518"/>
      <c r="AO72" s="518"/>
      <c r="AP72" s="518"/>
      <c r="AQ72" s="518"/>
      <c r="AR72" s="518"/>
      <c r="AS72" s="518"/>
      <c r="AT72" s="518"/>
      <c r="AU72" s="518"/>
      <c r="AV72" s="518"/>
      <c r="AW72" s="518"/>
      <c r="AX72" s="518"/>
      <c r="AY72" s="518"/>
      <c r="AZ72" s="518"/>
      <c r="BA72" s="518"/>
      <c r="BB72" s="518"/>
      <c r="BC72" s="518"/>
      <c r="BD72" s="518"/>
      <c r="BE72" s="518"/>
      <c r="BF72" s="518"/>
      <c r="BG72" s="518"/>
      <c r="BH72" s="518"/>
      <c r="BI72" s="518"/>
      <c r="BJ72" s="518"/>
      <c r="BK72" s="518"/>
      <c r="BL72" s="518"/>
      <c r="BM72" s="518"/>
      <c r="BN72" s="518"/>
      <c r="BO72" s="518"/>
      <c r="BP72" s="518"/>
      <c r="BQ72" s="518"/>
      <c r="BR72" s="518"/>
      <c r="BS72" s="518"/>
      <c r="BT72" s="518"/>
      <c r="BU72" s="518"/>
      <c r="BV72" s="518"/>
      <c r="BW72" s="518"/>
      <c r="BX72" s="518"/>
      <c r="BY72" s="518"/>
      <c r="BZ72" s="518"/>
      <c r="CA72" s="518"/>
      <c r="CB72" s="518"/>
      <c r="CC72" s="518"/>
      <c r="CD72" s="518"/>
      <c r="CE72" s="518"/>
      <c r="CF72" s="518"/>
      <c r="CG72" s="518"/>
      <c r="CH72" s="518"/>
      <c r="CI72" s="518"/>
      <c r="CJ72" s="518"/>
      <c r="CK72" s="518"/>
      <c r="CL72" s="518"/>
      <c r="CM72" s="518"/>
      <c r="CN72" s="518"/>
      <c r="CO72" s="518"/>
      <c r="CP72" s="518"/>
      <c r="CQ72" s="518"/>
      <c r="CR72" s="518"/>
      <c r="CS72" s="518"/>
    </row>
    <row r="73" spans="1:97" ht="18.75">
      <c r="B73" s="519"/>
      <c r="C73" s="519"/>
      <c r="D73" s="519"/>
      <c r="E73" s="519"/>
      <c r="F73" s="519"/>
      <c r="G73" s="519"/>
      <c r="H73" s="519"/>
      <c r="I73" s="519"/>
      <c r="J73" s="519"/>
      <c r="K73" s="519"/>
      <c r="L73" s="519"/>
      <c r="M73" s="519"/>
      <c r="N73" s="519"/>
      <c r="O73" s="519"/>
      <c r="P73" s="519"/>
      <c r="Q73" s="519"/>
      <c r="R73" s="519"/>
      <c r="S73" s="519"/>
      <c r="T73" s="519"/>
      <c r="U73" s="519"/>
      <c r="V73" s="519"/>
      <c r="W73" s="519"/>
      <c r="X73" s="519"/>
      <c r="Y73" s="519"/>
      <c r="Z73" s="519"/>
      <c r="AA73" s="519"/>
      <c r="AB73" s="519"/>
      <c r="AC73" s="519"/>
      <c r="AD73" s="519"/>
      <c r="AE73" s="519"/>
      <c r="AF73" s="519"/>
      <c r="AG73" s="519"/>
      <c r="AH73" s="519"/>
      <c r="AI73" s="519"/>
      <c r="AJ73" s="519"/>
      <c r="AK73" s="519"/>
      <c r="AL73" s="519"/>
      <c r="AM73" s="519"/>
      <c r="AN73" s="519"/>
      <c r="AO73" s="519"/>
      <c r="AP73" s="519"/>
      <c r="AQ73" s="519"/>
      <c r="AR73" s="519"/>
      <c r="AS73" s="519"/>
      <c r="AT73" s="519"/>
      <c r="AU73" s="519"/>
      <c r="AV73" s="519"/>
      <c r="AW73" s="519"/>
      <c r="AX73" s="519"/>
      <c r="AY73" s="519"/>
      <c r="AZ73" s="519"/>
      <c r="BA73" s="519"/>
      <c r="BB73" s="519"/>
      <c r="BC73" s="519"/>
    </row>
    <row r="74" spans="1:97">
      <c r="B74" s="548"/>
      <c r="C74" s="548"/>
      <c r="D74" s="548"/>
      <c r="E74" s="548"/>
      <c r="F74" s="548"/>
      <c r="G74" s="548"/>
      <c r="H74" s="548"/>
      <c r="I74" s="548"/>
      <c r="J74" s="548"/>
      <c r="K74" s="548"/>
      <c r="L74" s="548"/>
      <c r="M74" s="548"/>
      <c r="N74" s="548"/>
      <c r="O74" s="548"/>
      <c r="P74" s="548"/>
      <c r="Q74" s="548"/>
      <c r="R74" s="548"/>
      <c r="S74" s="548"/>
      <c r="T74" s="548"/>
      <c r="U74" s="548"/>
      <c r="V74" s="548"/>
      <c r="W74" s="548"/>
      <c r="X74" s="548"/>
      <c r="Y74" s="548"/>
      <c r="Z74" s="548"/>
      <c r="AA74" s="548"/>
      <c r="AB74" s="548"/>
      <c r="AC74" s="548"/>
      <c r="AD74" s="548"/>
      <c r="AE74" s="548"/>
      <c r="AF74" s="548"/>
      <c r="AG74" s="548"/>
      <c r="AH74" s="548"/>
      <c r="AI74" s="548"/>
      <c r="AJ74" s="548"/>
      <c r="AK74" s="548"/>
      <c r="AL74" s="548"/>
      <c r="AM74" s="548"/>
      <c r="AN74" s="548"/>
      <c r="AO74" s="548"/>
      <c r="AP74" s="548"/>
      <c r="AQ74" s="548"/>
      <c r="AR74" s="548"/>
      <c r="AS74" s="548"/>
      <c r="AT74" s="548"/>
      <c r="AU74" s="548"/>
      <c r="AV74" s="548"/>
      <c r="AW74" s="548"/>
      <c r="AX74" s="548"/>
      <c r="AY74" s="548"/>
      <c r="AZ74" s="548"/>
      <c r="BA74" s="548"/>
      <c r="BB74" s="548"/>
      <c r="BC74" s="548"/>
      <c r="BD74" s="548"/>
      <c r="BE74" s="548"/>
      <c r="BF74" s="548"/>
      <c r="BG74" s="548"/>
      <c r="BH74" s="548"/>
      <c r="BI74" s="548"/>
      <c r="BJ74" s="548"/>
      <c r="BK74" s="548"/>
      <c r="BL74" s="548"/>
      <c r="BM74" s="548"/>
      <c r="BN74" s="548"/>
      <c r="BO74" s="548"/>
      <c r="BP74" s="548"/>
      <c r="BQ74" s="548"/>
      <c r="BR74" s="548"/>
      <c r="BS74" s="548"/>
      <c r="BT74" s="548"/>
      <c r="BU74" s="548"/>
      <c r="BV74" s="548"/>
      <c r="BW74" s="548"/>
      <c r="BX74" s="548"/>
      <c r="BY74" s="548"/>
      <c r="BZ74" s="548"/>
      <c r="CA74" s="548"/>
      <c r="CB74" s="548"/>
      <c r="CC74" s="548"/>
      <c r="CD74" s="548"/>
      <c r="CE74" s="548"/>
      <c r="CF74" s="548"/>
      <c r="CG74" s="548"/>
      <c r="CH74" s="548"/>
      <c r="CI74" s="548"/>
      <c r="CJ74" s="548"/>
      <c r="CK74" s="548"/>
      <c r="CL74" s="548"/>
      <c r="CM74" s="548"/>
      <c r="CN74" s="548"/>
      <c r="CO74" s="548"/>
      <c r="CP74" s="548"/>
      <c r="CQ74" s="548"/>
      <c r="CR74" s="548"/>
      <c r="CS74" s="548"/>
    </row>
    <row r="75" spans="1:97">
      <c r="B75" s="510"/>
      <c r="C75" s="510"/>
      <c r="D75" s="510"/>
      <c r="E75" s="510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  <c r="Y75" s="510"/>
      <c r="Z75" s="510"/>
      <c r="AA75" s="510"/>
      <c r="AB75" s="510"/>
      <c r="AC75" s="510"/>
      <c r="AD75" s="510"/>
      <c r="AE75" s="510"/>
      <c r="AF75" s="510"/>
      <c r="AG75" s="510"/>
      <c r="AH75" s="510"/>
      <c r="AI75" s="510"/>
      <c r="AJ75" s="510"/>
      <c r="AK75" s="510"/>
      <c r="AL75" s="510"/>
      <c r="AM75" s="510"/>
      <c r="AN75" s="510"/>
      <c r="AO75" s="510"/>
      <c r="AP75" s="510"/>
      <c r="AQ75" s="510"/>
      <c r="AR75" s="510"/>
      <c r="AS75" s="510"/>
      <c r="AT75" s="510"/>
      <c r="AU75" s="510"/>
      <c r="AV75" s="510"/>
      <c r="AW75" s="510"/>
      <c r="AX75" s="510"/>
      <c r="AY75" s="510"/>
      <c r="AZ75" s="510"/>
      <c r="BA75" s="510"/>
      <c r="BB75" s="510"/>
      <c r="BC75" s="510"/>
      <c r="BD75" s="510"/>
      <c r="BE75" s="510"/>
      <c r="BF75" s="510"/>
      <c r="BG75" s="510"/>
      <c r="BH75" s="510"/>
      <c r="BI75" s="510"/>
      <c r="BJ75" s="510"/>
      <c r="BK75" s="510"/>
      <c r="BL75" s="510"/>
      <c r="BM75" s="510"/>
      <c r="BN75" s="510"/>
      <c r="BO75" s="510"/>
      <c r="BP75" s="510"/>
      <c r="BQ75" s="510"/>
      <c r="BR75" s="510"/>
      <c r="BS75" s="510"/>
      <c r="BT75" s="510"/>
      <c r="BU75" s="510"/>
      <c r="BV75" s="510"/>
      <c r="BW75" s="510"/>
      <c r="BX75" s="510"/>
      <c r="BY75" s="510"/>
      <c r="BZ75" s="510"/>
      <c r="CA75" s="510"/>
      <c r="CB75" s="510"/>
      <c r="CC75" s="510"/>
      <c r="CD75" s="510"/>
      <c r="CE75" s="510"/>
      <c r="CF75" s="510"/>
      <c r="CG75" s="510"/>
      <c r="CH75" s="510"/>
      <c r="CI75" s="510"/>
      <c r="CJ75" s="510"/>
      <c r="CK75" s="510"/>
      <c r="CL75" s="510"/>
      <c r="CM75" s="510"/>
      <c r="CN75" s="510"/>
      <c r="CO75" s="510"/>
      <c r="CP75" s="510"/>
      <c r="CQ75" s="510"/>
      <c r="CR75" s="510"/>
      <c r="CS75" s="510"/>
    </row>
    <row r="76" spans="1:97">
      <c r="B76" s="475"/>
      <c r="C76" s="475"/>
      <c r="D76" s="475"/>
      <c r="E76" s="475"/>
      <c r="F76" s="475"/>
      <c r="G76" s="475"/>
      <c r="H76" s="475"/>
      <c r="I76" s="475"/>
      <c r="J76" s="475"/>
      <c r="K76" s="475"/>
      <c r="L76" s="475"/>
      <c r="M76" s="475"/>
      <c r="N76" s="475"/>
      <c r="O76" s="475"/>
      <c r="P76" s="475"/>
      <c r="Q76" s="475"/>
      <c r="R76" s="475"/>
      <c r="S76" s="475"/>
      <c r="T76" s="475"/>
      <c r="U76" s="475"/>
      <c r="V76" s="475"/>
      <c r="W76" s="475"/>
      <c r="X76" s="475"/>
      <c r="Y76" s="475"/>
      <c r="Z76" s="475"/>
      <c r="AA76" s="475"/>
      <c r="AB76" s="475"/>
      <c r="AC76" s="475"/>
      <c r="AD76" s="475"/>
      <c r="AE76" s="475"/>
      <c r="AF76" s="475"/>
      <c r="AG76" s="475"/>
      <c r="AH76" s="475"/>
      <c r="AI76" s="475"/>
      <c r="AJ76" s="475"/>
      <c r="AK76" s="475"/>
      <c r="AL76" s="475"/>
      <c r="AM76" s="475"/>
      <c r="AN76" s="475"/>
      <c r="AO76" s="475"/>
      <c r="AP76" s="475"/>
      <c r="AQ76" s="475"/>
      <c r="AR76" s="475"/>
      <c r="AS76" s="475"/>
      <c r="AT76" s="475"/>
      <c r="AU76" s="475"/>
      <c r="AV76" s="475"/>
      <c r="AW76" s="475"/>
      <c r="AX76" s="475"/>
      <c r="AY76" s="475"/>
      <c r="AZ76" s="475"/>
      <c r="BA76" s="475"/>
      <c r="BB76" s="475"/>
      <c r="BC76" s="475"/>
    </row>
    <row r="77" spans="1:97" ht="18.75">
      <c r="B77" s="549"/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549"/>
      <c r="AL77" s="549"/>
      <c r="AM77" s="549"/>
      <c r="AN77" s="549"/>
      <c r="AO77" s="549"/>
      <c r="AP77" s="549"/>
      <c r="AQ77" s="549"/>
      <c r="AR77" s="549"/>
      <c r="AS77" s="549"/>
      <c r="AT77" s="549"/>
      <c r="AU77" s="549"/>
      <c r="AV77" s="549"/>
      <c r="AW77" s="549"/>
      <c r="AX77" s="549"/>
      <c r="AY77" s="549"/>
      <c r="AZ77" s="549"/>
      <c r="BA77" s="549"/>
      <c r="BB77" s="549"/>
      <c r="BC77" s="549"/>
      <c r="BD77" s="549"/>
      <c r="BE77" s="549"/>
      <c r="BF77" s="549"/>
      <c r="BG77" s="549"/>
      <c r="BH77" s="549"/>
      <c r="BI77" s="549"/>
      <c r="BJ77" s="549"/>
      <c r="BK77" s="549"/>
      <c r="BL77" s="549"/>
      <c r="BM77" s="549"/>
      <c r="BN77" s="549"/>
      <c r="BO77" s="549"/>
      <c r="BP77" s="549"/>
      <c r="BQ77" s="549"/>
      <c r="BR77" s="549"/>
      <c r="BS77" s="549"/>
      <c r="BT77" s="549"/>
      <c r="BU77" s="549"/>
      <c r="BV77" s="549"/>
      <c r="BW77" s="549"/>
      <c r="BX77" s="549"/>
      <c r="BY77" s="549"/>
      <c r="BZ77" s="549"/>
      <c r="CA77" s="549"/>
      <c r="CB77" s="549"/>
      <c r="CC77" s="549"/>
      <c r="CD77" s="549"/>
      <c r="CE77" s="549"/>
      <c r="CF77" s="549"/>
      <c r="CG77" s="549"/>
      <c r="CH77" s="549"/>
      <c r="CI77" s="549"/>
      <c r="CJ77" s="549"/>
      <c r="CK77" s="549"/>
      <c r="CL77" s="549"/>
      <c r="CM77" s="549"/>
      <c r="CN77" s="549"/>
      <c r="CO77" s="549"/>
      <c r="CP77" s="549"/>
      <c r="CQ77" s="549"/>
      <c r="CR77" s="549"/>
      <c r="CS77" s="549"/>
    </row>
    <row r="78" spans="1:97">
      <c r="B78" s="510"/>
      <c r="C78" s="510"/>
      <c r="D78" s="510"/>
      <c r="E78" s="510"/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10"/>
      <c r="S78" s="510"/>
      <c r="T78" s="510"/>
      <c r="U78" s="510"/>
      <c r="V78" s="510"/>
      <c r="W78" s="510"/>
      <c r="X78" s="510"/>
      <c r="Y78" s="510"/>
      <c r="Z78" s="510"/>
      <c r="AA78" s="510"/>
      <c r="AB78" s="510"/>
      <c r="AC78" s="510"/>
      <c r="AD78" s="510"/>
      <c r="AE78" s="510"/>
      <c r="AF78" s="510"/>
      <c r="AG78" s="510"/>
      <c r="AH78" s="510"/>
      <c r="AI78" s="510"/>
      <c r="AJ78" s="510"/>
      <c r="AK78" s="510"/>
      <c r="AL78" s="510"/>
      <c r="AM78" s="510"/>
      <c r="AN78" s="510"/>
      <c r="AO78" s="510"/>
      <c r="AP78" s="510"/>
      <c r="AQ78" s="510"/>
      <c r="AR78" s="510"/>
      <c r="AS78" s="510"/>
      <c r="AT78" s="510"/>
      <c r="AU78" s="510"/>
      <c r="AV78" s="510"/>
      <c r="AW78" s="510"/>
      <c r="AX78" s="510"/>
      <c r="AY78" s="510"/>
      <c r="AZ78" s="510"/>
      <c r="BA78" s="510"/>
      <c r="BB78" s="510"/>
      <c r="BC78" s="510"/>
      <c r="BD78" s="510"/>
      <c r="BE78" s="510"/>
      <c r="BF78" s="510"/>
      <c r="BG78" s="510"/>
      <c r="BH78" s="510"/>
      <c r="BI78" s="510"/>
      <c r="BJ78" s="510"/>
      <c r="BK78" s="510"/>
      <c r="BL78" s="510"/>
      <c r="BM78" s="510"/>
      <c r="BN78" s="510"/>
      <c r="BO78" s="510"/>
      <c r="BP78" s="510"/>
      <c r="BQ78" s="510"/>
      <c r="BR78" s="510"/>
      <c r="BS78" s="510"/>
      <c r="BT78" s="510"/>
      <c r="BU78" s="510"/>
      <c r="BV78" s="510"/>
      <c r="BW78" s="510"/>
      <c r="BX78" s="510"/>
      <c r="BY78" s="510"/>
      <c r="BZ78" s="510"/>
      <c r="CA78" s="510"/>
      <c r="CB78" s="510"/>
      <c r="CC78" s="510"/>
      <c r="CD78" s="510"/>
      <c r="CE78" s="510"/>
      <c r="CF78" s="510"/>
      <c r="CG78" s="510"/>
      <c r="CH78" s="510"/>
      <c r="CI78" s="510"/>
      <c r="CJ78" s="510"/>
      <c r="CK78" s="510"/>
      <c r="CL78" s="510"/>
      <c r="CM78" s="510"/>
      <c r="CN78" s="510"/>
      <c r="CO78" s="510"/>
      <c r="CP78" s="510"/>
      <c r="CQ78" s="510"/>
      <c r="CR78" s="510"/>
      <c r="CS78" s="510"/>
    </row>
    <row r="79" spans="1:97">
      <c r="BD79" s="550"/>
      <c r="BE79" s="550"/>
      <c r="BF79" s="550"/>
      <c r="BG79" s="550"/>
      <c r="BH79" s="550"/>
      <c r="BI79" s="550"/>
    </row>
    <row r="80" spans="1:97" ht="18.75">
      <c r="B80" s="517"/>
      <c r="C80" s="517"/>
      <c r="D80" s="517"/>
      <c r="E80" s="517"/>
      <c r="F80" s="517"/>
      <c r="G80" s="517"/>
      <c r="H80" s="517"/>
      <c r="I80" s="517"/>
      <c r="J80" s="517"/>
      <c r="K80" s="517"/>
      <c r="L80" s="517"/>
      <c r="M80" s="517"/>
      <c r="N80" s="517"/>
      <c r="O80" s="517"/>
      <c r="P80" s="517"/>
      <c r="Q80" s="517"/>
      <c r="R80" s="517"/>
      <c r="S80" s="517"/>
      <c r="T80" s="517"/>
      <c r="U80" s="517"/>
      <c r="V80" s="517"/>
      <c r="W80" s="517"/>
      <c r="X80" s="517"/>
      <c r="Y80" s="517"/>
      <c r="Z80" s="517"/>
      <c r="AA80" s="517"/>
      <c r="AB80" s="517"/>
      <c r="AC80" s="517"/>
      <c r="AD80" s="517"/>
      <c r="AE80" s="517"/>
      <c r="AF80" s="517"/>
      <c r="AG80" s="517"/>
      <c r="AH80" s="517"/>
      <c r="AI80" s="517"/>
      <c r="AJ80" s="517"/>
      <c r="AK80" s="517"/>
      <c r="AL80" s="517"/>
      <c r="AM80" s="517"/>
      <c r="AN80" s="517"/>
      <c r="AO80" s="517"/>
      <c r="AP80" s="517"/>
      <c r="AQ80" s="517"/>
      <c r="AR80" s="517"/>
      <c r="AS80" s="517"/>
      <c r="AT80" s="517"/>
      <c r="AU80" s="517"/>
      <c r="AV80" s="517"/>
      <c r="AW80" s="517"/>
      <c r="AX80" s="517"/>
      <c r="AY80" s="517"/>
      <c r="AZ80" s="517"/>
      <c r="BA80" s="517"/>
      <c r="BB80" s="517"/>
      <c r="BC80" s="517"/>
      <c r="BD80" s="517"/>
      <c r="BE80" s="517"/>
      <c r="BF80" s="517"/>
      <c r="BG80" s="517"/>
      <c r="BH80" s="517"/>
      <c r="BI80" s="517"/>
      <c r="BJ80" s="517"/>
      <c r="BK80" s="517"/>
      <c r="BL80" s="517"/>
      <c r="BM80" s="517"/>
      <c r="BN80" s="517"/>
      <c r="BO80" s="517"/>
      <c r="BP80" s="517"/>
      <c r="BQ80" s="517"/>
      <c r="BR80" s="517"/>
      <c r="BS80" s="517"/>
      <c r="BT80" s="517"/>
      <c r="BU80" s="517"/>
      <c r="BV80" s="517"/>
      <c r="BW80" s="517"/>
      <c r="BX80" s="517"/>
      <c r="BY80" s="517"/>
      <c r="BZ80" s="517"/>
      <c r="CA80" s="517"/>
      <c r="CB80" s="517"/>
      <c r="CC80" s="517"/>
      <c r="CD80" s="517"/>
      <c r="CE80" s="517"/>
      <c r="CF80" s="517"/>
      <c r="CG80" s="517"/>
      <c r="CH80" s="517"/>
      <c r="CI80" s="517"/>
      <c r="CJ80" s="517"/>
      <c r="CK80" s="517"/>
      <c r="CL80" s="517"/>
      <c r="CM80" s="517"/>
      <c r="CN80" s="517"/>
      <c r="CO80" s="517"/>
      <c r="CP80" s="517"/>
      <c r="CQ80" s="517"/>
      <c r="CR80" s="517"/>
      <c r="CS80" s="517"/>
    </row>
  </sheetData>
  <mergeCells count="29">
    <mergeCell ref="B63:D63"/>
    <mergeCell ref="AE17:AI17"/>
    <mergeCell ref="AJ17:AN17"/>
    <mergeCell ref="AO17:AS17"/>
    <mergeCell ref="AT17:AX17"/>
    <mergeCell ref="B62:AB62"/>
    <mergeCell ref="E17:I17"/>
    <mergeCell ref="J17:N17"/>
    <mergeCell ref="O17:S17"/>
    <mergeCell ref="T17:X17"/>
    <mergeCell ref="Y17:AC17"/>
    <mergeCell ref="A13:BC13"/>
    <mergeCell ref="A14:BC14"/>
    <mergeCell ref="A15:A18"/>
    <mergeCell ref="B15:B18"/>
    <mergeCell ref="C15:C18"/>
    <mergeCell ref="D15:AC15"/>
    <mergeCell ref="AD15:BC15"/>
    <mergeCell ref="E16:AC16"/>
    <mergeCell ref="AE16:BC16"/>
    <mergeCell ref="D17:D18"/>
    <mergeCell ref="AY17:BC17"/>
    <mergeCell ref="AD17:AD18"/>
    <mergeCell ref="A12:BC12"/>
    <mergeCell ref="A4:BC4"/>
    <mergeCell ref="A5:BC5"/>
    <mergeCell ref="A7:BC7"/>
    <mergeCell ref="A8:BC8"/>
    <mergeCell ref="A10:BC10"/>
  </mergeCells>
  <pageMargins left="0.78740155696868896" right="0.39370077848434398" top="0.78740155696868896" bottom="0.78740155696868896" header="0.31496062874794001" footer="0.31496062874794001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5BBC7-2085-43E3-AE01-68B2A9ED3E97}">
  <sheetPr>
    <tabColor rgb="FFFFFF00"/>
  </sheetPr>
  <dimension ref="A1:AS59"/>
  <sheetViews>
    <sheetView zoomScale="80" zoomScaleNormal="80" workbookViewId="0">
      <selection activeCell="N17" sqref="N17:O17"/>
    </sheetView>
  </sheetViews>
  <sheetFormatPr defaultColWidth="9" defaultRowHeight="12" customHeight="1"/>
  <cols>
    <col min="1" max="1" width="10.125" style="552" customWidth="1"/>
    <col min="2" max="2" width="44.5" style="552" customWidth="1"/>
    <col min="3" max="3" width="18.375" style="552" customWidth="1"/>
    <col min="4" max="45" width="7.75" style="552" customWidth="1"/>
    <col min="46" max="16384" width="9" style="177"/>
  </cols>
  <sheetData>
    <row r="1" spans="1:45" ht="18.75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473" t="s">
        <v>1065</v>
      </c>
    </row>
    <row r="2" spans="1:45" ht="18.75">
      <c r="A2" s="177"/>
      <c r="B2" s="177"/>
      <c r="C2" s="177"/>
      <c r="D2" s="177"/>
      <c r="E2" s="177"/>
      <c r="F2" s="177"/>
      <c r="G2" s="177"/>
      <c r="H2" s="177"/>
      <c r="I2" s="177"/>
      <c r="J2" s="551"/>
      <c r="K2" s="1106"/>
      <c r="L2" s="1106"/>
      <c r="M2" s="1106"/>
      <c r="N2" s="1106"/>
      <c r="O2" s="551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9" t="s">
        <v>1</v>
      </c>
    </row>
    <row r="3" spans="1:45" ht="18.7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9" t="s">
        <v>2</v>
      </c>
    </row>
    <row r="4" spans="1:45" ht="18.75">
      <c r="A4" s="1107" t="s">
        <v>1140</v>
      </c>
      <c r="B4" s="1107"/>
      <c r="C4" s="1107"/>
      <c r="D4" s="1107"/>
      <c r="E4" s="1107"/>
      <c r="F4" s="1107"/>
      <c r="G4" s="1107"/>
      <c r="H4" s="1107"/>
      <c r="I4" s="1107"/>
      <c r="J4" s="1107"/>
      <c r="K4" s="1107"/>
      <c r="L4" s="1107"/>
      <c r="M4" s="1107"/>
      <c r="N4" s="1107"/>
      <c r="O4" s="1107"/>
      <c r="P4" s="1107"/>
      <c r="Q4" s="1107"/>
      <c r="R4" s="1107"/>
      <c r="S4" s="1107"/>
      <c r="T4" s="1107"/>
      <c r="U4" s="1107"/>
      <c r="V4" s="1107"/>
      <c r="W4" s="1107"/>
      <c r="X4" s="1107"/>
      <c r="Y4" s="1107"/>
      <c r="Z4" s="1107"/>
      <c r="AA4" s="1107"/>
      <c r="AB4" s="1107"/>
      <c r="AC4" s="1107"/>
      <c r="AD4" s="1107"/>
      <c r="AE4" s="1107"/>
      <c r="AF4" s="1107"/>
      <c r="AG4" s="1107"/>
      <c r="AH4" s="1107"/>
      <c r="AI4" s="1107"/>
      <c r="AJ4" s="1107"/>
      <c r="AK4" s="1107"/>
      <c r="AL4" s="1107"/>
      <c r="AM4" s="1107"/>
      <c r="AN4" s="1107"/>
      <c r="AO4" s="1107"/>
      <c r="AP4" s="1107"/>
      <c r="AQ4" s="1107"/>
      <c r="AR4" s="1107"/>
      <c r="AS4" s="1107"/>
    </row>
    <row r="5" spans="1:45" ht="18.75" customHeight="1">
      <c r="A5" s="1105" t="s">
        <v>1112</v>
      </c>
      <c r="B5" s="1105"/>
      <c r="C5" s="1105"/>
      <c r="D5" s="1105"/>
      <c r="E5" s="1105"/>
      <c r="F5" s="1105"/>
      <c r="G5" s="1105"/>
      <c r="H5" s="1105"/>
      <c r="I5" s="1105"/>
      <c r="J5" s="1105"/>
      <c r="K5" s="1105"/>
      <c r="L5" s="1105"/>
      <c r="M5" s="1105"/>
      <c r="N5" s="1105"/>
      <c r="O5" s="1105"/>
      <c r="P5" s="1105"/>
      <c r="Q5" s="1105"/>
      <c r="R5" s="1105"/>
      <c r="S5" s="1105"/>
      <c r="T5" s="1105"/>
      <c r="U5" s="1105"/>
      <c r="V5" s="1105"/>
      <c r="W5" s="1105"/>
      <c r="X5" s="1105"/>
      <c r="Y5" s="1105"/>
      <c r="Z5" s="1105"/>
      <c r="AA5" s="1105"/>
      <c r="AB5" s="1105"/>
      <c r="AC5" s="1105"/>
      <c r="AD5" s="1105"/>
      <c r="AE5" s="1105"/>
      <c r="AF5" s="1105"/>
      <c r="AG5" s="1105"/>
      <c r="AH5" s="1105"/>
      <c r="AI5" s="1105"/>
      <c r="AJ5" s="1105"/>
      <c r="AK5" s="1105"/>
      <c r="AL5" s="1105"/>
      <c r="AM5" s="1105"/>
      <c r="AN5" s="1105"/>
      <c r="AO5" s="1105"/>
      <c r="AP5" s="1105"/>
      <c r="AQ5" s="1105"/>
      <c r="AR5" s="1105"/>
      <c r="AS5" s="1105"/>
    </row>
    <row r="6" spans="1:45" ht="18.75">
      <c r="A6" s="474"/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</row>
    <row r="7" spans="1:45" ht="18.75" customHeight="1">
      <c r="A7" s="1105" t="s">
        <v>914</v>
      </c>
      <c r="B7" s="1105"/>
      <c r="C7" s="1105"/>
      <c r="D7" s="1105"/>
      <c r="E7" s="1105"/>
      <c r="F7" s="1105"/>
      <c r="G7" s="1105"/>
      <c r="H7" s="1105"/>
      <c r="I7" s="1105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5"/>
      <c r="U7" s="1105"/>
      <c r="V7" s="1105"/>
      <c r="W7" s="1105"/>
      <c r="X7" s="1105"/>
      <c r="Y7" s="1105"/>
      <c r="Z7" s="1105"/>
      <c r="AA7" s="1105"/>
      <c r="AB7" s="1105"/>
      <c r="AC7" s="1105"/>
      <c r="AD7" s="1105"/>
      <c r="AE7" s="1105"/>
      <c r="AF7" s="1105"/>
      <c r="AG7" s="1105"/>
      <c r="AH7" s="1105"/>
      <c r="AI7" s="1105"/>
      <c r="AJ7" s="1105"/>
      <c r="AK7" s="1105"/>
      <c r="AL7" s="1105"/>
      <c r="AM7" s="1105"/>
      <c r="AN7" s="1105"/>
      <c r="AO7" s="1105"/>
      <c r="AP7" s="1105"/>
      <c r="AQ7" s="1105"/>
      <c r="AR7" s="1105"/>
      <c r="AS7" s="1105"/>
    </row>
    <row r="8" spans="1:45" ht="15.75">
      <c r="A8" s="1108" t="s">
        <v>157</v>
      </c>
      <c r="B8" s="1108"/>
      <c r="C8" s="1108"/>
      <c r="D8" s="1108"/>
      <c r="E8" s="1108"/>
      <c r="F8" s="1108"/>
      <c r="G8" s="1108"/>
      <c r="H8" s="1108"/>
      <c r="I8" s="1108"/>
      <c r="J8" s="1108"/>
      <c r="K8" s="1108"/>
      <c r="L8" s="1108"/>
      <c r="M8" s="1108"/>
      <c r="N8" s="1108"/>
      <c r="O8" s="1108"/>
      <c r="P8" s="1108"/>
      <c r="Q8" s="1108"/>
      <c r="R8" s="1108"/>
      <c r="S8" s="1108"/>
      <c r="T8" s="1108"/>
      <c r="U8" s="1108"/>
      <c r="V8" s="1108"/>
      <c r="W8" s="1108"/>
      <c r="X8" s="1108"/>
      <c r="Y8" s="1108"/>
      <c r="Z8" s="1108"/>
      <c r="AA8" s="1108"/>
      <c r="AB8" s="1108"/>
      <c r="AC8" s="1108"/>
      <c r="AD8" s="1108"/>
      <c r="AE8" s="1108"/>
      <c r="AF8" s="1108"/>
      <c r="AG8" s="1108"/>
      <c r="AH8" s="1108"/>
      <c r="AI8" s="1108"/>
      <c r="AJ8" s="1108"/>
      <c r="AK8" s="1108"/>
      <c r="AL8" s="1108"/>
      <c r="AM8" s="1108"/>
      <c r="AN8" s="1108"/>
      <c r="AO8" s="1108"/>
      <c r="AP8" s="1108"/>
      <c r="AQ8" s="1108"/>
      <c r="AR8" s="1108"/>
      <c r="AS8" s="1108"/>
    </row>
    <row r="9" spans="1:45" ht="15.75">
      <c r="A9" s="475"/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</row>
    <row r="10" spans="1:45" ht="18.75">
      <c r="A10" s="1107" t="s">
        <v>1083</v>
      </c>
      <c r="B10" s="1107"/>
      <c r="C10" s="1107"/>
      <c r="D10" s="1107"/>
      <c r="E10" s="1107"/>
      <c r="F10" s="1107"/>
      <c r="G10" s="1107"/>
      <c r="H10" s="1107"/>
      <c r="I10" s="1107"/>
      <c r="J10" s="1107"/>
      <c r="K10" s="1107"/>
      <c r="L10" s="1107"/>
      <c r="M10" s="1107"/>
      <c r="N10" s="1107"/>
      <c r="O10" s="1107"/>
      <c r="P10" s="1107"/>
      <c r="Q10" s="1107"/>
      <c r="R10" s="1107"/>
      <c r="S10" s="1107"/>
      <c r="T10" s="1107"/>
      <c r="U10" s="1107"/>
      <c r="V10" s="1107"/>
      <c r="W10" s="1107"/>
      <c r="X10" s="1107"/>
      <c r="Y10" s="1107"/>
      <c r="Z10" s="1107"/>
      <c r="AA10" s="1107"/>
      <c r="AB10" s="1107"/>
      <c r="AC10" s="1107"/>
      <c r="AD10" s="1107"/>
      <c r="AE10" s="1107"/>
      <c r="AF10" s="1107"/>
      <c r="AG10" s="1107"/>
      <c r="AH10" s="1107"/>
      <c r="AI10" s="1107"/>
      <c r="AJ10" s="1107"/>
      <c r="AK10" s="1107"/>
      <c r="AL10" s="1107"/>
      <c r="AM10" s="1107"/>
      <c r="AN10" s="1107"/>
      <c r="AO10" s="1107"/>
      <c r="AP10" s="1107"/>
      <c r="AQ10" s="1107"/>
      <c r="AR10" s="1107"/>
      <c r="AS10" s="1107"/>
    </row>
    <row r="11" spans="1:45" ht="18.75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9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</row>
    <row r="12" spans="1:45" ht="18.75">
      <c r="A12" s="1103" t="s">
        <v>1141</v>
      </c>
      <c r="B12" s="1103"/>
      <c r="C12" s="1103"/>
      <c r="D12" s="1103"/>
      <c r="E12" s="1103"/>
      <c r="F12" s="1103"/>
      <c r="G12" s="1103"/>
      <c r="H12" s="1103"/>
      <c r="I12" s="1103"/>
      <c r="J12" s="1103"/>
      <c r="K12" s="1103"/>
      <c r="L12" s="1103"/>
      <c r="M12" s="1103"/>
      <c r="N12" s="1103"/>
      <c r="O12" s="1103"/>
      <c r="P12" s="1103"/>
      <c r="Q12" s="1103"/>
      <c r="R12" s="1103"/>
      <c r="S12" s="1103"/>
      <c r="T12" s="1103"/>
      <c r="U12" s="1103"/>
      <c r="V12" s="1103"/>
      <c r="W12" s="1103"/>
      <c r="X12" s="1103"/>
      <c r="Y12" s="1103"/>
      <c r="Z12" s="1103"/>
      <c r="AA12" s="1103"/>
      <c r="AB12" s="1103"/>
      <c r="AC12" s="1103"/>
      <c r="AD12" s="1103"/>
      <c r="AE12" s="1103"/>
      <c r="AF12" s="1103"/>
      <c r="AG12" s="1103"/>
      <c r="AH12" s="1103"/>
      <c r="AI12" s="1103"/>
      <c r="AJ12" s="1103"/>
      <c r="AK12" s="1103"/>
      <c r="AL12" s="1103"/>
      <c r="AM12" s="1103"/>
      <c r="AN12" s="1103"/>
      <c r="AO12" s="1103"/>
      <c r="AP12" s="1103"/>
      <c r="AQ12" s="1103"/>
      <c r="AR12" s="1103"/>
      <c r="AS12" s="1103"/>
    </row>
    <row r="13" spans="1:45" ht="15.75">
      <c r="A13" s="1108" t="s">
        <v>918</v>
      </c>
      <c r="B13" s="1108"/>
      <c r="C13" s="1108"/>
      <c r="D13" s="1108"/>
      <c r="E13" s="1108"/>
      <c r="F13" s="1108"/>
      <c r="G13" s="1108"/>
      <c r="H13" s="1108"/>
      <c r="I13" s="1108"/>
      <c r="J13" s="1108"/>
      <c r="K13" s="1108"/>
      <c r="L13" s="1108"/>
      <c r="M13" s="1108"/>
      <c r="N13" s="1108"/>
      <c r="O13" s="1108"/>
      <c r="P13" s="1108"/>
      <c r="Q13" s="1108"/>
      <c r="R13" s="1108"/>
      <c r="S13" s="1108"/>
      <c r="T13" s="1108"/>
      <c r="U13" s="1108"/>
      <c r="V13" s="1108"/>
      <c r="W13" s="1108"/>
      <c r="X13" s="1108"/>
      <c r="Y13" s="1108"/>
      <c r="Z13" s="1108"/>
      <c r="AA13" s="1108"/>
      <c r="AB13" s="1108"/>
      <c r="AC13" s="1108"/>
      <c r="AD13" s="1108"/>
      <c r="AE13" s="1108"/>
      <c r="AF13" s="1108"/>
      <c r="AG13" s="1108"/>
      <c r="AH13" s="1108"/>
      <c r="AI13" s="1108"/>
      <c r="AJ13" s="1108"/>
      <c r="AK13" s="1108"/>
      <c r="AL13" s="1108"/>
      <c r="AM13" s="1108"/>
      <c r="AN13" s="1108"/>
      <c r="AO13" s="1108"/>
      <c r="AP13" s="1108"/>
      <c r="AQ13" s="1108"/>
      <c r="AR13" s="1108"/>
      <c r="AS13" s="1108"/>
    </row>
    <row r="14" spans="1:45" s="552" customFormat="1" ht="15.75" customHeight="1">
      <c r="A14" s="1151"/>
      <c r="B14" s="1151"/>
      <c r="C14" s="1151"/>
      <c r="D14" s="1151"/>
      <c r="E14" s="1151"/>
      <c r="F14" s="1151"/>
      <c r="G14" s="1151"/>
      <c r="H14" s="1151"/>
      <c r="I14" s="1151"/>
      <c r="J14" s="1151"/>
      <c r="K14" s="1151"/>
      <c r="L14" s="1151"/>
      <c r="M14" s="1151"/>
      <c r="N14" s="1151"/>
      <c r="O14" s="1151"/>
      <c r="P14" s="1151"/>
      <c r="Q14" s="1151"/>
      <c r="R14" s="1151"/>
      <c r="S14" s="1151"/>
      <c r="T14" s="1151"/>
      <c r="U14" s="1151"/>
      <c r="V14" s="1151"/>
      <c r="W14" s="1151"/>
      <c r="X14" s="1151"/>
      <c r="Y14" s="1151"/>
      <c r="Z14" s="1151"/>
      <c r="AA14" s="1151"/>
      <c r="AB14" s="1151"/>
      <c r="AC14" s="1151"/>
      <c r="AD14" s="1151"/>
      <c r="AE14" s="1151"/>
      <c r="AF14" s="1151"/>
      <c r="AG14" s="1151"/>
      <c r="AH14" s="1151"/>
      <c r="AI14" s="1151"/>
      <c r="AJ14" s="1151"/>
      <c r="AK14" s="1151"/>
      <c r="AL14" s="1151"/>
      <c r="AM14" s="1151"/>
      <c r="AN14" s="1151"/>
      <c r="AO14" s="1151"/>
      <c r="AP14" s="1151"/>
      <c r="AQ14" s="1151"/>
      <c r="AR14" s="1151"/>
      <c r="AS14" s="1151"/>
    </row>
    <row r="15" spans="1:45" s="553" customFormat="1" ht="63" customHeight="1">
      <c r="A15" s="1113" t="s">
        <v>6</v>
      </c>
      <c r="B15" s="1113" t="s">
        <v>195</v>
      </c>
      <c r="C15" s="1113" t="s">
        <v>8</v>
      </c>
      <c r="D15" s="1113" t="s">
        <v>1066</v>
      </c>
      <c r="E15" s="1113"/>
      <c r="F15" s="1113"/>
      <c r="G15" s="1113"/>
      <c r="H15" s="1113"/>
      <c r="I15" s="1113"/>
      <c r="J15" s="1113"/>
      <c r="K15" s="1113"/>
      <c r="L15" s="1113"/>
      <c r="M15" s="1113"/>
      <c r="N15" s="1113"/>
      <c r="O15" s="1113"/>
      <c r="P15" s="1113"/>
      <c r="Q15" s="1113"/>
      <c r="R15" s="1113"/>
      <c r="S15" s="1113"/>
      <c r="T15" s="1113"/>
      <c r="U15" s="1113"/>
      <c r="V15" s="1113"/>
      <c r="W15" s="1113"/>
      <c r="X15" s="1113"/>
      <c r="Y15" s="1113"/>
      <c r="Z15" s="1113"/>
      <c r="AA15" s="1113"/>
      <c r="AB15" s="1113"/>
      <c r="AC15" s="1113"/>
      <c r="AD15" s="1113"/>
      <c r="AE15" s="1113"/>
      <c r="AF15" s="1113"/>
      <c r="AG15" s="1113"/>
      <c r="AH15" s="1113"/>
      <c r="AI15" s="1113"/>
      <c r="AJ15" s="1113"/>
      <c r="AK15" s="1113"/>
      <c r="AL15" s="1113"/>
      <c r="AM15" s="1113"/>
      <c r="AN15" s="1113"/>
      <c r="AO15" s="1113"/>
      <c r="AP15" s="1113"/>
      <c r="AQ15" s="1113"/>
      <c r="AR15" s="1113"/>
      <c r="AS15" s="1113"/>
    </row>
    <row r="16" spans="1:45" ht="91.5" customHeight="1">
      <c r="A16" s="1113"/>
      <c r="B16" s="1113"/>
      <c r="C16" s="1113"/>
      <c r="D16" s="1113" t="s">
        <v>196</v>
      </c>
      <c r="E16" s="1113"/>
      <c r="F16" s="1113"/>
      <c r="G16" s="1113"/>
      <c r="H16" s="1113"/>
      <c r="I16" s="1113"/>
      <c r="J16" s="1113" t="s">
        <v>197</v>
      </c>
      <c r="K16" s="1113"/>
      <c r="L16" s="1113"/>
      <c r="M16" s="1113"/>
      <c r="N16" s="1113"/>
      <c r="O16" s="1113"/>
      <c r="P16" s="1113" t="s">
        <v>198</v>
      </c>
      <c r="Q16" s="1113"/>
      <c r="R16" s="1113"/>
      <c r="S16" s="1113"/>
      <c r="T16" s="1113"/>
      <c r="U16" s="1113"/>
      <c r="V16" s="1113" t="s">
        <v>199</v>
      </c>
      <c r="W16" s="1113"/>
      <c r="X16" s="1113"/>
      <c r="Y16" s="1113"/>
      <c r="Z16" s="1113"/>
      <c r="AA16" s="1113"/>
      <c r="AB16" s="1113" t="s">
        <v>200</v>
      </c>
      <c r="AC16" s="1113"/>
      <c r="AD16" s="1113"/>
      <c r="AE16" s="1113"/>
      <c r="AF16" s="1113"/>
      <c r="AG16" s="1113"/>
      <c r="AH16" s="1113" t="s">
        <v>201</v>
      </c>
      <c r="AI16" s="1113"/>
      <c r="AJ16" s="1113"/>
      <c r="AK16" s="1113"/>
      <c r="AL16" s="1113"/>
      <c r="AM16" s="1113"/>
      <c r="AN16" s="1113" t="s">
        <v>202</v>
      </c>
      <c r="AO16" s="1113"/>
      <c r="AP16" s="1113"/>
      <c r="AQ16" s="1113"/>
      <c r="AR16" s="1113"/>
      <c r="AS16" s="1113"/>
    </row>
    <row r="17" spans="1:45" s="554" customFormat="1" ht="113.25" customHeight="1">
      <c r="A17" s="1113"/>
      <c r="B17" s="1113"/>
      <c r="C17" s="1113"/>
      <c r="D17" s="1152" t="s">
        <v>203</v>
      </c>
      <c r="E17" s="1152"/>
      <c r="F17" s="1152" t="s">
        <v>203</v>
      </c>
      <c r="G17" s="1152"/>
      <c r="H17" s="1152" t="s">
        <v>204</v>
      </c>
      <c r="I17" s="1152"/>
      <c r="J17" s="1152" t="s">
        <v>203</v>
      </c>
      <c r="K17" s="1152"/>
      <c r="L17" s="1152" t="s">
        <v>203</v>
      </c>
      <c r="M17" s="1152"/>
      <c r="N17" s="1152" t="s">
        <v>204</v>
      </c>
      <c r="O17" s="1152"/>
      <c r="P17" s="1152" t="s">
        <v>203</v>
      </c>
      <c r="Q17" s="1152"/>
      <c r="R17" s="1152" t="s">
        <v>203</v>
      </c>
      <c r="S17" s="1152"/>
      <c r="T17" s="1152" t="s">
        <v>204</v>
      </c>
      <c r="U17" s="1152"/>
      <c r="V17" s="1152" t="s">
        <v>203</v>
      </c>
      <c r="W17" s="1152"/>
      <c r="X17" s="1152" t="s">
        <v>203</v>
      </c>
      <c r="Y17" s="1152"/>
      <c r="Z17" s="1152" t="s">
        <v>204</v>
      </c>
      <c r="AA17" s="1152"/>
      <c r="AB17" s="1152" t="s">
        <v>203</v>
      </c>
      <c r="AC17" s="1152"/>
      <c r="AD17" s="1152" t="s">
        <v>203</v>
      </c>
      <c r="AE17" s="1152"/>
      <c r="AF17" s="1152" t="s">
        <v>204</v>
      </c>
      <c r="AG17" s="1152"/>
      <c r="AH17" s="1152" t="s">
        <v>203</v>
      </c>
      <c r="AI17" s="1152"/>
      <c r="AJ17" s="1152" t="s">
        <v>203</v>
      </c>
      <c r="AK17" s="1152"/>
      <c r="AL17" s="1152" t="s">
        <v>204</v>
      </c>
      <c r="AM17" s="1152"/>
      <c r="AN17" s="1152" t="s">
        <v>203</v>
      </c>
      <c r="AO17" s="1152"/>
      <c r="AP17" s="1152" t="s">
        <v>203</v>
      </c>
      <c r="AQ17" s="1152"/>
      <c r="AR17" s="1152" t="s">
        <v>204</v>
      </c>
      <c r="AS17" s="1152"/>
    </row>
    <row r="18" spans="1:45" ht="46.5" customHeight="1">
      <c r="A18" s="1113"/>
      <c r="B18" s="1113"/>
      <c r="C18" s="1113"/>
      <c r="D18" s="555" t="s">
        <v>13</v>
      </c>
      <c r="E18" s="478" t="s">
        <v>14</v>
      </c>
      <c r="F18" s="555" t="s">
        <v>13</v>
      </c>
      <c r="G18" s="478" t="s">
        <v>14</v>
      </c>
      <c r="H18" s="555" t="s">
        <v>13</v>
      </c>
      <c r="I18" s="478" t="s">
        <v>14</v>
      </c>
      <c r="J18" s="555" t="s">
        <v>13</v>
      </c>
      <c r="K18" s="478" t="s">
        <v>14</v>
      </c>
      <c r="L18" s="555" t="s">
        <v>13</v>
      </c>
      <c r="M18" s="478" t="s">
        <v>14</v>
      </c>
      <c r="N18" s="555" t="s">
        <v>13</v>
      </c>
      <c r="O18" s="478" t="s">
        <v>14</v>
      </c>
      <c r="P18" s="555" t="s">
        <v>13</v>
      </c>
      <c r="Q18" s="478" t="s">
        <v>14</v>
      </c>
      <c r="R18" s="555" t="s">
        <v>13</v>
      </c>
      <c r="S18" s="478" t="s">
        <v>14</v>
      </c>
      <c r="T18" s="555" t="s">
        <v>13</v>
      </c>
      <c r="U18" s="478" t="s">
        <v>14</v>
      </c>
      <c r="V18" s="555" t="s">
        <v>13</v>
      </c>
      <c r="W18" s="478" t="s">
        <v>14</v>
      </c>
      <c r="X18" s="555" t="s">
        <v>13</v>
      </c>
      <c r="Y18" s="478" t="s">
        <v>14</v>
      </c>
      <c r="Z18" s="555" t="s">
        <v>13</v>
      </c>
      <c r="AA18" s="478" t="s">
        <v>14</v>
      </c>
      <c r="AB18" s="555" t="s">
        <v>13</v>
      </c>
      <c r="AC18" s="478" t="s">
        <v>14</v>
      </c>
      <c r="AD18" s="555" t="s">
        <v>13</v>
      </c>
      <c r="AE18" s="478" t="s">
        <v>14</v>
      </c>
      <c r="AF18" s="555" t="s">
        <v>13</v>
      </c>
      <c r="AG18" s="478" t="s">
        <v>14</v>
      </c>
      <c r="AH18" s="555" t="s">
        <v>13</v>
      </c>
      <c r="AI18" s="478" t="s">
        <v>14</v>
      </c>
      <c r="AJ18" s="555" t="s">
        <v>13</v>
      </c>
      <c r="AK18" s="478" t="s">
        <v>14</v>
      </c>
      <c r="AL18" s="555" t="s">
        <v>13</v>
      </c>
      <c r="AM18" s="478" t="s">
        <v>14</v>
      </c>
      <c r="AN18" s="555" t="s">
        <v>13</v>
      </c>
      <c r="AO18" s="478" t="s">
        <v>14</v>
      </c>
      <c r="AP18" s="555" t="s">
        <v>13</v>
      </c>
      <c r="AQ18" s="478" t="s">
        <v>14</v>
      </c>
      <c r="AR18" s="555" t="s">
        <v>13</v>
      </c>
      <c r="AS18" s="478" t="s">
        <v>14</v>
      </c>
    </row>
    <row r="19" spans="1:45" s="557" customFormat="1" ht="15.75">
      <c r="A19" s="481">
        <v>1</v>
      </c>
      <c r="B19" s="490">
        <v>2</v>
      </c>
      <c r="C19" s="481">
        <v>3</v>
      </c>
      <c r="D19" s="556" t="s">
        <v>205</v>
      </c>
      <c r="E19" s="556" t="s">
        <v>206</v>
      </c>
      <c r="F19" s="556" t="s">
        <v>207</v>
      </c>
      <c r="G19" s="556" t="s">
        <v>208</v>
      </c>
      <c r="H19" s="556" t="s">
        <v>209</v>
      </c>
      <c r="I19" s="556" t="s">
        <v>209</v>
      </c>
      <c r="J19" s="556" t="s">
        <v>210</v>
      </c>
      <c r="K19" s="556" t="s">
        <v>211</v>
      </c>
      <c r="L19" s="556" t="s">
        <v>212</v>
      </c>
      <c r="M19" s="556" t="s">
        <v>213</v>
      </c>
      <c r="N19" s="556" t="s">
        <v>214</v>
      </c>
      <c r="O19" s="556" t="s">
        <v>214</v>
      </c>
      <c r="P19" s="556" t="s">
        <v>215</v>
      </c>
      <c r="Q19" s="556" t="s">
        <v>216</v>
      </c>
      <c r="R19" s="556" t="s">
        <v>217</v>
      </c>
      <c r="S19" s="556" t="s">
        <v>218</v>
      </c>
      <c r="T19" s="556" t="s">
        <v>219</v>
      </c>
      <c r="U19" s="556" t="s">
        <v>219</v>
      </c>
      <c r="V19" s="556" t="s">
        <v>220</v>
      </c>
      <c r="W19" s="556" t="s">
        <v>221</v>
      </c>
      <c r="X19" s="556" t="s">
        <v>222</v>
      </c>
      <c r="Y19" s="556" t="s">
        <v>223</v>
      </c>
      <c r="Z19" s="556" t="s">
        <v>224</v>
      </c>
      <c r="AA19" s="556" t="s">
        <v>224</v>
      </c>
      <c r="AB19" s="556" t="s">
        <v>225</v>
      </c>
      <c r="AC19" s="556" t="s">
        <v>226</v>
      </c>
      <c r="AD19" s="556" t="s">
        <v>227</v>
      </c>
      <c r="AE19" s="556" t="s">
        <v>228</v>
      </c>
      <c r="AF19" s="556" t="s">
        <v>229</v>
      </c>
      <c r="AG19" s="556" t="s">
        <v>229</v>
      </c>
      <c r="AH19" s="556" t="s">
        <v>230</v>
      </c>
      <c r="AI19" s="556" t="s">
        <v>231</v>
      </c>
      <c r="AJ19" s="556" t="s">
        <v>232</v>
      </c>
      <c r="AK19" s="556" t="s">
        <v>233</v>
      </c>
      <c r="AL19" s="556" t="s">
        <v>234</v>
      </c>
      <c r="AM19" s="556" t="s">
        <v>234</v>
      </c>
      <c r="AN19" s="556" t="s">
        <v>235</v>
      </c>
      <c r="AO19" s="556" t="s">
        <v>236</v>
      </c>
      <c r="AP19" s="556" t="s">
        <v>237</v>
      </c>
      <c r="AQ19" s="556" t="s">
        <v>238</v>
      </c>
      <c r="AR19" s="556" t="s">
        <v>239</v>
      </c>
      <c r="AS19" s="556" t="s">
        <v>239</v>
      </c>
    </row>
    <row r="20" spans="1:45" s="557" customFormat="1" ht="31.5">
      <c r="A20" s="526" t="s">
        <v>23</v>
      </c>
      <c r="B20" s="527" t="s">
        <v>24</v>
      </c>
      <c r="C20" s="558" t="s">
        <v>1076</v>
      </c>
      <c r="D20" s="556" t="s">
        <v>1074</v>
      </c>
      <c r="E20" s="556" t="s">
        <v>1074</v>
      </c>
      <c r="F20" s="556" t="s">
        <v>1074</v>
      </c>
      <c r="G20" s="556" t="s">
        <v>1074</v>
      </c>
      <c r="H20" s="556" t="s">
        <v>1074</v>
      </c>
      <c r="I20" s="556" t="s">
        <v>1074</v>
      </c>
      <c r="J20" s="556" t="s">
        <v>1074</v>
      </c>
      <c r="K20" s="556" t="s">
        <v>1074</v>
      </c>
      <c r="L20" s="556" t="s">
        <v>1074</v>
      </c>
      <c r="M20" s="556" t="s">
        <v>1074</v>
      </c>
      <c r="N20" s="556" t="s">
        <v>1074</v>
      </c>
      <c r="O20" s="556" t="s">
        <v>1074</v>
      </c>
      <c r="P20" s="556" t="s">
        <v>1074</v>
      </c>
      <c r="Q20" s="556" t="s">
        <v>1074</v>
      </c>
      <c r="R20" s="556" t="s">
        <v>1074</v>
      </c>
      <c r="S20" s="556" t="s">
        <v>1074</v>
      </c>
      <c r="T20" s="556" t="s">
        <v>1074</v>
      </c>
      <c r="U20" s="556" t="s">
        <v>1074</v>
      </c>
      <c r="V20" s="556" t="s">
        <v>1074</v>
      </c>
      <c r="W20" s="556" t="s">
        <v>1074</v>
      </c>
      <c r="X20" s="556" t="s">
        <v>1074</v>
      </c>
      <c r="Y20" s="556" t="s">
        <v>1074</v>
      </c>
      <c r="Z20" s="556" t="s">
        <v>1074</v>
      </c>
      <c r="AA20" s="556" t="s">
        <v>1074</v>
      </c>
      <c r="AB20" s="556" t="s">
        <v>1074</v>
      </c>
      <c r="AC20" s="556" t="s">
        <v>1074</v>
      </c>
      <c r="AD20" s="556" t="s">
        <v>1074</v>
      </c>
      <c r="AE20" s="556" t="s">
        <v>1074</v>
      </c>
      <c r="AF20" s="556" t="s">
        <v>1074</v>
      </c>
      <c r="AG20" s="556" t="s">
        <v>1074</v>
      </c>
      <c r="AH20" s="556" t="s">
        <v>1074</v>
      </c>
      <c r="AI20" s="556" t="s">
        <v>1074</v>
      </c>
      <c r="AJ20" s="556" t="s">
        <v>1074</v>
      </c>
      <c r="AK20" s="556" t="s">
        <v>1074</v>
      </c>
      <c r="AL20" s="556" t="s">
        <v>1074</v>
      </c>
      <c r="AM20" s="556" t="s">
        <v>1074</v>
      </c>
      <c r="AN20" s="556" t="s">
        <v>1074</v>
      </c>
      <c r="AO20" s="556" t="s">
        <v>1074</v>
      </c>
      <c r="AP20" s="556" t="s">
        <v>1074</v>
      </c>
      <c r="AQ20" s="556" t="s">
        <v>1074</v>
      </c>
      <c r="AR20" s="556" t="s">
        <v>1074</v>
      </c>
      <c r="AS20" s="556" t="s">
        <v>1074</v>
      </c>
    </row>
    <row r="21" spans="1:45" s="557" customFormat="1" ht="24.75">
      <c r="A21" s="531" t="s">
        <v>26</v>
      </c>
      <c r="B21" s="532" t="s">
        <v>27</v>
      </c>
      <c r="C21" s="538" t="s">
        <v>25</v>
      </c>
      <c r="D21" s="556" t="s">
        <v>1074</v>
      </c>
      <c r="E21" s="556" t="s">
        <v>1074</v>
      </c>
      <c r="F21" s="556" t="s">
        <v>1074</v>
      </c>
      <c r="G21" s="556" t="s">
        <v>1074</v>
      </c>
      <c r="H21" s="556" t="s">
        <v>1074</v>
      </c>
      <c r="I21" s="556" t="s">
        <v>1074</v>
      </c>
      <c r="J21" s="556" t="s">
        <v>1074</v>
      </c>
      <c r="K21" s="556" t="s">
        <v>1074</v>
      </c>
      <c r="L21" s="556" t="s">
        <v>1074</v>
      </c>
      <c r="M21" s="556" t="s">
        <v>1074</v>
      </c>
      <c r="N21" s="556" t="s">
        <v>1074</v>
      </c>
      <c r="O21" s="556" t="s">
        <v>1074</v>
      </c>
      <c r="P21" s="556" t="s">
        <v>1074</v>
      </c>
      <c r="Q21" s="556" t="s">
        <v>1074</v>
      </c>
      <c r="R21" s="556" t="s">
        <v>1074</v>
      </c>
      <c r="S21" s="556" t="s">
        <v>1074</v>
      </c>
      <c r="T21" s="556" t="s">
        <v>1074</v>
      </c>
      <c r="U21" s="556" t="s">
        <v>1074</v>
      </c>
      <c r="V21" s="556" t="s">
        <v>1074</v>
      </c>
      <c r="W21" s="556" t="s">
        <v>1074</v>
      </c>
      <c r="X21" s="556" t="s">
        <v>1074</v>
      </c>
      <c r="Y21" s="556" t="s">
        <v>1074</v>
      </c>
      <c r="Z21" s="556" t="s">
        <v>1074</v>
      </c>
      <c r="AA21" s="556" t="s">
        <v>1074</v>
      </c>
      <c r="AB21" s="556" t="s">
        <v>1074</v>
      </c>
      <c r="AC21" s="556" t="s">
        <v>1074</v>
      </c>
      <c r="AD21" s="556" t="s">
        <v>1074</v>
      </c>
      <c r="AE21" s="556" t="s">
        <v>1074</v>
      </c>
      <c r="AF21" s="556" t="s">
        <v>1074</v>
      </c>
      <c r="AG21" s="556" t="s">
        <v>1074</v>
      </c>
      <c r="AH21" s="556" t="s">
        <v>1074</v>
      </c>
      <c r="AI21" s="556" t="s">
        <v>1074</v>
      </c>
      <c r="AJ21" s="556" t="s">
        <v>1074</v>
      </c>
      <c r="AK21" s="556" t="s">
        <v>1074</v>
      </c>
      <c r="AL21" s="556" t="s">
        <v>1074</v>
      </c>
      <c r="AM21" s="556" t="s">
        <v>1074</v>
      </c>
      <c r="AN21" s="556" t="s">
        <v>1074</v>
      </c>
      <c r="AO21" s="556" t="s">
        <v>1074</v>
      </c>
      <c r="AP21" s="556" t="s">
        <v>1074</v>
      </c>
      <c r="AQ21" s="556" t="s">
        <v>1074</v>
      </c>
      <c r="AR21" s="556" t="s">
        <v>1074</v>
      </c>
      <c r="AS21" s="556" t="s">
        <v>1074</v>
      </c>
    </row>
    <row r="22" spans="1:45" ht="30" customHeight="1">
      <c r="A22" s="531" t="s">
        <v>28</v>
      </c>
      <c r="B22" s="532" t="s">
        <v>29</v>
      </c>
      <c r="C22" s="538" t="s">
        <v>25</v>
      </c>
      <c r="D22" s="556" t="s">
        <v>1074</v>
      </c>
      <c r="E22" s="556" t="s">
        <v>1074</v>
      </c>
      <c r="F22" s="556" t="s">
        <v>1074</v>
      </c>
      <c r="G22" s="556" t="s">
        <v>1074</v>
      </c>
      <c r="H22" s="556" t="s">
        <v>1074</v>
      </c>
      <c r="I22" s="556" t="s">
        <v>1074</v>
      </c>
      <c r="J22" s="556" t="s">
        <v>1074</v>
      </c>
      <c r="K22" s="556" t="s">
        <v>1074</v>
      </c>
      <c r="L22" s="556" t="s">
        <v>1074</v>
      </c>
      <c r="M22" s="556" t="s">
        <v>1074</v>
      </c>
      <c r="N22" s="556" t="s">
        <v>1074</v>
      </c>
      <c r="O22" s="556" t="s">
        <v>1074</v>
      </c>
      <c r="P22" s="556" t="s">
        <v>1074</v>
      </c>
      <c r="Q22" s="556" t="s">
        <v>1074</v>
      </c>
      <c r="R22" s="556" t="s">
        <v>1074</v>
      </c>
      <c r="S22" s="556" t="s">
        <v>1074</v>
      </c>
      <c r="T22" s="556" t="s">
        <v>1074</v>
      </c>
      <c r="U22" s="556" t="s">
        <v>1074</v>
      </c>
      <c r="V22" s="556" t="s">
        <v>1074</v>
      </c>
      <c r="W22" s="556" t="s">
        <v>1074</v>
      </c>
      <c r="X22" s="556" t="s">
        <v>1074</v>
      </c>
      <c r="Y22" s="556" t="s">
        <v>1074</v>
      </c>
      <c r="Z22" s="556" t="s">
        <v>1074</v>
      </c>
      <c r="AA22" s="556" t="s">
        <v>1074</v>
      </c>
      <c r="AB22" s="556" t="s">
        <v>1074</v>
      </c>
      <c r="AC22" s="556" t="s">
        <v>1074</v>
      </c>
      <c r="AD22" s="556" t="s">
        <v>1074</v>
      </c>
      <c r="AE22" s="556" t="s">
        <v>1074</v>
      </c>
      <c r="AF22" s="556" t="s">
        <v>1074</v>
      </c>
      <c r="AG22" s="556" t="s">
        <v>1074</v>
      </c>
      <c r="AH22" s="556" t="s">
        <v>1074</v>
      </c>
      <c r="AI22" s="556" t="s">
        <v>1074</v>
      </c>
      <c r="AJ22" s="556" t="s">
        <v>1074</v>
      </c>
      <c r="AK22" s="556" t="s">
        <v>1074</v>
      </c>
      <c r="AL22" s="556" t="s">
        <v>1074</v>
      </c>
      <c r="AM22" s="556" t="s">
        <v>1074</v>
      </c>
      <c r="AN22" s="556" t="s">
        <v>1074</v>
      </c>
      <c r="AO22" s="556" t="s">
        <v>1074</v>
      </c>
      <c r="AP22" s="556" t="s">
        <v>1074</v>
      </c>
      <c r="AQ22" s="556" t="s">
        <v>1074</v>
      </c>
      <c r="AR22" s="556" t="s">
        <v>1074</v>
      </c>
      <c r="AS22" s="556" t="s">
        <v>1074</v>
      </c>
    </row>
    <row r="23" spans="1:45" ht="19.5" customHeight="1">
      <c r="A23" s="531" t="s">
        <v>30</v>
      </c>
      <c r="B23" s="534" t="s">
        <v>31</v>
      </c>
      <c r="C23" s="538" t="s">
        <v>25</v>
      </c>
      <c r="D23" s="556" t="s">
        <v>1074</v>
      </c>
      <c r="E23" s="556" t="s">
        <v>1074</v>
      </c>
      <c r="F23" s="556" t="s">
        <v>1074</v>
      </c>
      <c r="G23" s="556" t="s">
        <v>1074</v>
      </c>
      <c r="H23" s="556" t="s">
        <v>1074</v>
      </c>
      <c r="I23" s="556" t="s">
        <v>1074</v>
      </c>
      <c r="J23" s="556" t="s">
        <v>1074</v>
      </c>
      <c r="K23" s="556" t="s">
        <v>1074</v>
      </c>
      <c r="L23" s="556" t="s">
        <v>1074</v>
      </c>
      <c r="M23" s="556" t="s">
        <v>1074</v>
      </c>
      <c r="N23" s="556" t="s">
        <v>1074</v>
      </c>
      <c r="O23" s="556" t="s">
        <v>1074</v>
      </c>
      <c r="P23" s="556" t="s">
        <v>1074</v>
      </c>
      <c r="Q23" s="556" t="s">
        <v>1074</v>
      </c>
      <c r="R23" s="556" t="s">
        <v>1074</v>
      </c>
      <c r="S23" s="556" t="s">
        <v>1074</v>
      </c>
      <c r="T23" s="556" t="s">
        <v>1074</v>
      </c>
      <c r="U23" s="556" t="s">
        <v>1074</v>
      </c>
      <c r="V23" s="556" t="s">
        <v>1074</v>
      </c>
      <c r="W23" s="556" t="s">
        <v>1074</v>
      </c>
      <c r="X23" s="556" t="s">
        <v>1074</v>
      </c>
      <c r="Y23" s="556" t="s">
        <v>1074</v>
      </c>
      <c r="Z23" s="556" t="s">
        <v>1074</v>
      </c>
      <c r="AA23" s="556" t="s">
        <v>1074</v>
      </c>
      <c r="AB23" s="556" t="s">
        <v>1074</v>
      </c>
      <c r="AC23" s="556" t="s">
        <v>1074</v>
      </c>
      <c r="AD23" s="556" t="s">
        <v>1074</v>
      </c>
      <c r="AE23" s="556" t="s">
        <v>1074</v>
      </c>
      <c r="AF23" s="556" t="s">
        <v>1074</v>
      </c>
      <c r="AG23" s="556" t="s">
        <v>1074</v>
      </c>
      <c r="AH23" s="556" t="s">
        <v>1074</v>
      </c>
      <c r="AI23" s="556" t="s">
        <v>1074</v>
      </c>
      <c r="AJ23" s="556" t="s">
        <v>1074</v>
      </c>
      <c r="AK23" s="556" t="s">
        <v>1074</v>
      </c>
      <c r="AL23" s="556" t="s">
        <v>1074</v>
      </c>
      <c r="AM23" s="556" t="s">
        <v>1074</v>
      </c>
      <c r="AN23" s="556" t="s">
        <v>1074</v>
      </c>
      <c r="AO23" s="556" t="s">
        <v>1074</v>
      </c>
      <c r="AP23" s="556" t="s">
        <v>1074</v>
      </c>
      <c r="AQ23" s="556" t="s">
        <v>1074</v>
      </c>
      <c r="AR23" s="556" t="s">
        <v>1074</v>
      </c>
      <c r="AS23" s="556" t="s">
        <v>1074</v>
      </c>
    </row>
    <row r="24" spans="1:45" ht="23.25" customHeight="1">
      <c r="A24" s="531">
        <v>1</v>
      </c>
      <c r="B24" s="534" t="s">
        <v>32</v>
      </c>
      <c r="C24" s="538" t="s">
        <v>25</v>
      </c>
      <c r="D24" s="556" t="s">
        <v>1074</v>
      </c>
      <c r="E24" s="556" t="s">
        <v>1074</v>
      </c>
      <c r="F24" s="556" t="s">
        <v>1074</v>
      </c>
      <c r="G24" s="556" t="s">
        <v>1074</v>
      </c>
      <c r="H24" s="556" t="s">
        <v>1074</v>
      </c>
      <c r="I24" s="556" t="s">
        <v>1074</v>
      </c>
      <c r="J24" s="556" t="s">
        <v>1074</v>
      </c>
      <c r="K24" s="556" t="s">
        <v>1074</v>
      </c>
      <c r="L24" s="556" t="s">
        <v>1074</v>
      </c>
      <c r="M24" s="556" t="s">
        <v>1074</v>
      </c>
      <c r="N24" s="556" t="s">
        <v>1074</v>
      </c>
      <c r="O24" s="556" t="s">
        <v>1074</v>
      </c>
      <c r="P24" s="556" t="s">
        <v>1074</v>
      </c>
      <c r="Q24" s="556" t="s">
        <v>1074</v>
      </c>
      <c r="R24" s="556" t="s">
        <v>1074</v>
      </c>
      <c r="S24" s="556" t="s">
        <v>1074</v>
      </c>
      <c r="T24" s="556" t="s">
        <v>1074</v>
      </c>
      <c r="U24" s="556" t="s">
        <v>1074</v>
      </c>
      <c r="V24" s="556" t="s">
        <v>1074</v>
      </c>
      <c r="W24" s="556" t="s">
        <v>1074</v>
      </c>
      <c r="X24" s="556" t="s">
        <v>1074</v>
      </c>
      <c r="Y24" s="556" t="s">
        <v>1074</v>
      </c>
      <c r="Z24" s="556" t="s">
        <v>1074</v>
      </c>
      <c r="AA24" s="556" t="s">
        <v>1074</v>
      </c>
      <c r="AB24" s="556" t="s">
        <v>1074</v>
      </c>
      <c r="AC24" s="556" t="s">
        <v>1074</v>
      </c>
      <c r="AD24" s="556" t="s">
        <v>1074</v>
      </c>
      <c r="AE24" s="556" t="s">
        <v>1074</v>
      </c>
      <c r="AF24" s="556" t="s">
        <v>1074</v>
      </c>
      <c r="AG24" s="556" t="s">
        <v>1074</v>
      </c>
      <c r="AH24" s="556" t="s">
        <v>1074</v>
      </c>
      <c r="AI24" s="556" t="s">
        <v>1074</v>
      </c>
      <c r="AJ24" s="556" t="s">
        <v>1074</v>
      </c>
      <c r="AK24" s="556" t="s">
        <v>1074</v>
      </c>
      <c r="AL24" s="556" t="s">
        <v>1074</v>
      </c>
      <c r="AM24" s="556" t="s">
        <v>1074</v>
      </c>
      <c r="AN24" s="556" t="s">
        <v>1074</v>
      </c>
      <c r="AO24" s="556" t="s">
        <v>1074</v>
      </c>
      <c r="AP24" s="556" t="s">
        <v>1074</v>
      </c>
      <c r="AQ24" s="556" t="s">
        <v>1074</v>
      </c>
      <c r="AR24" s="556" t="s">
        <v>1074</v>
      </c>
      <c r="AS24" s="556" t="s">
        <v>1074</v>
      </c>
    </row>
    <row r="25" spans="1:45" ht="30" customHeight="1">
      <c r="A25" s="535" t="s">
        <v>33</v>
      </c>
      <c r="B25" s="532" t="s">
        <v>34</v>
      </c>
      <c r="C25" s="538" t="s">
        <v>25</v>
      </c>
      <c r="D25" s="556" t="s">
        <v>1074</v>
      </c>
      <c r="E25" s="556" t="s">
        <v>1074</v>
      </c>
      <c r="F25" s="556" t="s">
        <v>1074</v>
      </c>
      <c r="G25" s="556" t="s">
        <v>1074</v>
      </c>
      <c r="H25" s="556" t="s">
        <v>1074</v>
      </c>
      <c r="I25" s="556" t="s">
        <v>1074</v>
      </c>
      <c r="J25" s="556" t="s">
        <v>1074</v>
      </c>
      <c r="K25" s="556" t="s">
        <v>1074</v>
      </c>
      <c r="L25" s="556" t="s">
        <v>1074</v>
      </c>
      <c r="M25" s="556" t="s">
        <v>1074</v>
      </c>
      <c r="N25" s="556" t="s">
        <v>1074</v>
      </c>
      <c r="O25" s="556" t="s">
        <v>1074</v>
      </c>
      <c r="P25" s="556" t="s">
        <v>1074</v>
      </c>
      <c r="Q25" s="556" t="s">
        <v>1074</v>
      </c>
      <c r="R25" s="556" t="s">
        <v>1074</v>
      </c>
      <c r="S25" s="556" t="s">
        <v>1074</v>
      </c>
      <c r="T25" s="556" t="s">
        <v>1074</v>
      </c>
      <c r="U25" s="556" t="s">
        <v>1074</v>
      </c>
      <c r="V25" s="556" t="s">
        <v>1074</v>
      </c>
      <c r="W25" s="556" t="s">
        <v>1074</v>
      </c>
      <c r="X25" s="556" t="s">
        <v>1074</v>
      </c>
      <c r="Y25" s="556" t="s">
        <v>1074</v>
      </c>
      <c r="Z25" s="556" t="s">
        <v>1074</v>
      </c>
      <c r="AA25" s="556" t="s">
        <v>1074</v>
      </c>
      <c r="AB25" s="556" t="s">
        <v>1074</v>
      </c>
      <c r="AC25" s="556" t="s">
        <v>1074</v>
      </c>
      <c r="AD25" s="556" t="s">
        <v>1074</v>
      </c>
      <c r="AE25" s="556" t="s">
        <v>1074</v>
      </c>
      <c r="AF25" s="556" t="s">
        <v>1074</v>
      </c>
      <c r="AG25" s="556" t="s">
        <v>1074</v>
      </c>
      <c r="AH25" s="556" t="s">
        <v>1074</v>
      </c>
      <c r="AI25" s="556" t="s">
        <v>1074</v>
      </c>
      <c r="AJ25" s="556" t="s">
        <v>1074</v>
      </c>
      <c r="AK25" s="556" t="s">
        <v>1074</v>
      </c>
      <c r="AL25" s="556" t="s">
        <v>1074</v>
      </c>
      <c r="AM25" s="556" t="s">
        <v>1074</v>
      </c>
      <c r="AN25" s="556" t="s">
        <v>1074</v>
      </c>
      <c r="AO25" s="556" t="s">
        <v>1074</v>
      </c>
      <c r="AP25" s="556" t="s">
        <v>1074</v>
      </c>
      <c r="AQ25" s="556" t="s">
        <v>1074</v>
      </c>
      <c r="AR25" s="556" t="s">
        <v>1074</v>
      </c>
      <c r="AS25" s="556" t="s">
        <v>1074</v>
      </c>
    </row>
    <row r="26" spans="1:45" ht="31.5" customHeight="1">
      <c r="A26" s="535" t="s">
        <v>35</v>
      </c>
      <c r="B26" s="536" t="s">
        <v>36</v>
      </c>
      <c r="C26" s="538" t="s">
        <v>25</v>
      </c>
      <c r="D26" s="556" t="s">
        <v>1074</v>
      </c>
      <c r="E26" s="556" t="s">
        <v>1074</v>
      </c>
      <c r="F26" s="556" t="s">
        <v>1074</v>
      </c>
      <c r="G26" s="556" t="s">
        <v>1074</v>
      </c>
      <c r="H26" s="556" t="s">
        <v>1074</v>
      </c>
      <c r="I26" s="556" t="s">
        <v>1074</v>
      </c>
      <c r="J26" s="556" t="s">
        <v>1074</v>
      </c>
      <c r="K26" s="556" t="s">
        <v>1074</v>
      </c>
      <c r="L26" s="556" t="s">
        <v>1074</v>
      </c>
      <c r="M26" s="556" t="s">
        <v>1074</v>
      </c>
      <c r="N26" s="556" t="s">
        <v>1074</v>
      </c>
      <c r="O26" s="556" t="s">
        <v>1074</v>
      </c>
      <c r="P26" s="556" t="s">
        <v>1074</v>
      </c>
      <c r="Q26" s="556" t="s">
        <v>1074</v>
      </c>
      <c r="R26" s="556" t="s">
        <v>1074</v>
      </c>
      <c r="S26" s="556" t="s">
        <v>1074</v>
      </c>
      <c r="T26" s="556" t="s">
        <v>1074</v>
      </c>
      <c r="U26" s="556" t="s">
        <v>1074</v>
      </c>
      <c r="V26" s="556" t="s">
        <v>1074</v>
      </c>
      <c r="W26" s="556" t="s">
        <v>1074</v>
      </c>
      <c r="X26" s="556" t="s">
        <v>1074</v>
      </c>
      <c r="Y26" s="556" t="s">
        <v>1074</v>
      </c>
      <c r="Z26" s="556" t="s">
        <v>1074</v>
      </c>
      <c r="AA26" s="556" t="s">
        <v>1074</v>
      </c>
      <c r="AB26" s="556" t="s">
        <v>1074</v>
      </c>
      <c r="AC26" s="556" t="s">
        <v>1074</v>
      </c>
      <c r="AD26" s="556" t="s">
        <v>1074</v>
      </c>
      <c r="AE26" s="556" t="s">
        <v>1074</v>
      </c>
      <c r="AF26" s="556" t="s">
        <v>1074</v>
      </c>
      <c r="AG26" s="556" t="s">
        <v>1074</v>
      </c>
      <c r="AH26" s="556" t="s">
        <v>1074</v>
      </c>
      <c r="AI26" s="556" t="s">
        <v>1074</v>
      </c>
      <c r="AJ26" s="556" t="s">
        <v>1074</v>
      </c>
      <c r="AK26" s="556" t="s">
        <v>1074</v>
      </c>
      <c r="AL26" s="556" t="s">
        <v>1074</v>
      </c>
      <c r="AM26" s="556" t="s">
        <v>1074</v>
      </c>
      <c r="AN26" s="556" t="s">
        <v>1074</v>
      </c>
      <c r="AO26" s="556" t="s">
        <v>1074</v>
      </c>
      <c r="AP26" s="556" t="s">
        <v>1074</v>
      </c>
      <c r="AQ26" s="556" t="s">
        <v>1074</v>
      </c>
      <c r="AR26" s="556" t="s">
        <v>1074</v>
      </c>
      <c r="AS26" s="556" t="s">
        <v>1074</v>
      </c>
    </row>
    <row r="27" spans="1:45" ht="28.5" customHeight="1">
      <c r="A27" s="535" t="s">
        <v>37</v>
      </c>
      <c r="B27" s="536" t="s">
        <v>38</v>
      </c>
      <c r="C27" s="538" t="s">
        <v>25</v>
      </c>
      <c r="D27" s="556" t="s">
        <v>1074</v>
      </c>
      <c r="E27" s="556" t="s">
        <v>1074</v>
      </c>
      <c r="F27" s="556" t="s">
        <v>1074</v>
      </c>
      <c r="G27" s="556" t="s">
        <v>1074</v>
      </c>
      <c r="H27" s="556" t="s">
        <v>1074</v>
      </c>
      <c r="I27" s="556" t="s">
        <v>1074</v>
      </c>
      <c r="J27" s="556" t="s">
        <v>1074</v>
      </c>
      <c r="K27" s="556" t="s">
        <v>1074</v>
      </c>
      <c r="L27" s="556" t="s">
        <v>1074</v>
      </c>
      <c r="M27" s="556" t="s">
        <v>1074</v>
      </c>
      <c r="N27" s="556" t="s">
        <v>1074</v>
      </c>
      <c r="O27" s="556" t="s">
        <v>1074</v>
      </c>
      <c r="P27" s="556" t="s">
        <v>1074</v>
      </c>
      <c r="Q27" s="556" t="s">
        <v>1074</v>
      </c>
      <c r="R27" s="556" t="s">
        <v>1074</v>
      </c>
      <c r="S27" s="556" t="s">
        <v>1074</v>
      </c>
      <c r="T27" s="556" t="s">
        <v>1074</v>
      </c>
      <c r="U27" s="556" t="s">
        <v>1074</v>
      </c>
      <c r="V27" s="556" t="s">
        <v>1074</v>
      </c>
      <c r="W27" s="556" t="s">
        <v>1074</v>
      </c>
      <c r="X27" s="556" t="s">
        <v>1074</v>
      </c>
      <c r="Y27" s="556" t="s">
        <v>1074</v>
      </c>
      <c r="Z27" s="556" t="s">
        <v>1074</v>
      </c>
      <c r="AA27" s="556" t="s">
        <v>1074</v>
      </c>
      <c r="AB27" s="556" t="s">
        <v>1074</v>
      </c>
      <c r="AC27" s="556" t="s">
        <v>1074</v>
      </c>
      <c r="AD27" s="556" t="s">
        <v>1074</v>
      </c>
      <c r="AE27" s="556" t="s">
        <v>1074</v>
      </c>
      <c r="AF27" s="556" t="s">
        <v>1074</v>
      </c>
      <c r="AG27" s="556" t="s">
        <v>1074</v>
      </c>
      <c r="AH27" s="556" t="s">
        <v>1074</v>
      </c>
      <c r="AI27" s="556" t="s">
        <v>1074</v>
      </c>
      <c r="AJ27" s="556" t="s">
        <v>1074</v>
      </c>
      <c r="AK27" s="556" t="s">
        <v>1074</v>
      </c>
      <c r="AL27" s="556" t="s">
        <v>1074</v>
      </c>
      <c r="AM27" s="556" t="s">
        <v>1074</v>
      </c>
      <c r="AN27" s="556" t="s">
        <v>1074</v>
      </c>
      <c r="AO27" s="556" t="s">
        <v>1074</v>
      </c>
      <c r="AP27" s="556" t="s">
        <v>1074</v>
      </c>
      <c r="AQ27" s="556" t="s">
        <v>1074</v>
      </c>
      <c r="AR27" s="556" t="s">
        <v>1074</v>
      </c>
      <c r="AS27" s="556" t="s">
        <v>1074</v>
      </c>
    </row>
    <row r="28" spans="1:45" ht="15.75" customHeight="1">
      <c r="A28" s="537" t="s">
        <v>39</v>
      </c>
      <c r="B28" s="536" t="s">
        <v>40</v>
      </c>
      <c r="C28" s="533" t="s">
        <v>41</v>
      </c>
      <c r="D28" s="556" t="s">
        <v>1074</v>
      </c>
      <c r="E28" s="556" t="s">
        <v>1074</v>
      </c>
      <c r="F28" s="556" t="s">
        <v>1074</v>
      </c>
      <c r="G28" s="556" t="s">
        <v>1074</v>
      </c>
      <c r="H28" s="556" t="s">
        <v>1074</v>
      </c>
      <c r="I28" s="556" t="s">
        <v>1074</v>
      </c>
      <c r="J28" s="556" t="s">
        <v>1074</v>
      </c>
      <c r="K28" s="556" t="s">
        <v>1074</v>
      </c>
      <c r="L28" s="556" t="s">
        <v>1074</v>
      </c>
      <c r="M28" s="556" t="s">
        <v>1074</v>
      </c>
      <c r="N28" s="556" t="s">
        <v>1074</v>
      </c>
      <c r="O28" s="556" t="s">
        <v>1074</v>
      </c>
      <c r="P28" s="556" t="s">
        <v>1074</v>
      </c>
      <c r="Q28" s="556" t="s">
        <v>1074</v>
      </c>
      <c r="R28" s="556" t="s">
        <v>1074</v>
      </c>
      <c r="S28" s="556" t="s">
        <v>1074</v>
      </c>
      <c r="T28" s="556" t="s">
        <v>1074</v>
      </c>
      <c r="U28" s="556" t="s">
        <v>1074</v>
      </c>
      <c r="V28" s="556" t="s">
        <v>1074</v>
      </c>
      <c r="W28" s="556" t="s">
        <v>1074</v>
      </c>
      <c r="X28" s="556" t="s">
        <v>1074</v>
      </c>
      <c r="Y28" s="556" t="s">
        <v>1074</v>
      </c>
      <c r="Z28" s="556" t="s">
        <v>1074</v>
      </c>
      <c r="AA28" s="556" t="s">
        <v>1074</v>
      </c>
      <c r="AB28" s="556" t="s">
        <v>1074</v>
      </c>
      <c r="AC28" s="556" t="s">
        <v>1074</v>
      </c>
      <c r="AD28" s="556" t="s">
        <v>1074</v>
      </c>
      <c r="AE28" s="556" t="s">
        <v>1074</v>
      </c>
      <c r="AF28" s="556" t="s">
        <v>1074</v>
      </c>
      <c r="AG28" s="556" t="s">
        <v>1074</v>
      </c>
      <c r="AH28" s="556" t="s">
        <v>1074</v>
      </c>
      <c r="AI28" s="556" t="s">
        <v>1074</v>
      </c>
      <c r="AJ28" s="556" t="s">
        <v>1074</v>
      </c>
      <c r="AK28" s="556" t="s">
        <v>1074</v>
      </c>
      <c r="AL28" s="556" t="s">
        <v>1074</v>
      </c>
      <c r="AM28" s="556" t="s">
        <v>1074</v>
      </c>
      <c r="AN28" s="556" t="s">
        <v>1074</v>
      </c>
      <c r="AO28" s="556" t="s">
        <v>1074</v>
      </c>
      <c r="AP28" s="556" t="s">
        <v>1074</v>
      </c>
      <c r="AQ28" s="556" t="s">
        <v>1074</v>
      </c>
      <c r="AR28" s="556" t="s">
        <v>1074</v>
      </c>
      <c r="AS28" s="556" t="s">
        <v>1074</v>
      </c>
    </row>
    <row r="29" spans="1:45" ht="30.75" customHeight="1">
      <c r="A29" s="537" t="s">
        <v>42</v>
      </c>
      <c r="B29" s="536" t="s">
        <v>43</v>
      </c>
      <c r="C29" s="533" t="s">
        <v>44</v>
      </c>
      <c r="D29" s="556" t="s">
        <v>1074</v>
      </c>
      <c r="E29" s="556" t="s">
        <v>1074</v>
      </c>
      <c r="F29" s="556" t="s">
        <v>1074</v>
      </c>
      <c r="G29" s="556" t="s">
        <v>1074</v>
      </c>
      <c r="H29" s="556" t="s">
        <v>1074</v>
      </c>
      <c r="I29" s="556" t="s">
        <v>1074</v>
      </c>
      <c r="J29" s="556" t="s">
        <v>1074</v>
      </c>
      <c r="K29" s="556" t="s">
        <v>1074</v>
      </c>
      <c r="L29" s="556" t="s">
        <v>1074</v>
      </c>
      <c r="M29" s="556" t="s">
        <v>1074</v>
      </c>
      <c r="N29" s="556" t="s">
        <v>1074</v>
      </c>
      <c r="O29" s="556" t="s">
        <v>1074</v>
      </c>
      <c r="P29" s="556" t="s">
        <v>1074</v>
      </c>
      <c r="Q29" s="556" t="s">
        <v>1074</v>
      </c>
      <c r="R29" s="556" t="s">
        <v>1074</v>
      </c>
      <c r="S29" s="556" t="s">
        <v>1074</v>
      </c>
      <c r="T29" s="556" t="s">
        <v>1074</v>
      </c>
      <c r="U29" s="556" t="s">
        <v>1074</v>
      </c>
      <c r="V29" s="556" t="s">
        <v>1074</v>
      </c>
      <c r="W29" s="556" t="s">
        <v>1074</v>
      </c>
      <c r="X29" s="556" t="s">
        <v>1074</v>
      </c>
      <c r="Y29" s="556" t="s">
        <v>1074</v>
      </c>
      <c r="Z29" s="556" t="s">
        <v>1074</v>
      </c>
      <c r="AA29" s="556" t="s">
        <v>1074</v>
      </c>
      <c r="AB29" s="556" t="s">
        <v>1074</v>
      </c>
      <c r="AC29" s="556" t="s">
        <v>1074</v>
      </c>
      <c r="AD29" s="556" t="s">
        <v>1074</v>
      </c>
      <c r="AE29" s="556" t="s">
        <v>1074</v>
      </c>
      <c r="AF29" s="556" t="s">
        <v>1074</v>
      </c>
      <c r="AG29" s="556" t="s">
        <v>1074</v>
      </c>
      <c r="AH29" s="556" t="s">
        <v>1074</v>
      </c>
      <c r="AI29" s="556" t="s">
        <v>1074</v>
      </c>
      <c r="AJ29" s="556" t="s">
        <v>1074</v>
      </c>
      <c r="AK29" s="556" t="s">
        <v>1074</v>
      </c>
      <c r="AL29" s="556" t="s">
        <v>1074</v>
      </c>
      <c r="AM29" s="556" t="s">
        <v>1074</v>
      </c>
      <c r="AN29" s="556" t="s">
        <v>1074</v>
      </c>
      <c r="AO29" s="556" t="s">
        <v>1074</v>
      </c>
      <c r="AP29" s="556" t="s">
        <v>1074</v>
      </c>
      <c r="AQ29" s="556" t="s">
        <v>1074</v>
      </c>
      <c r="AR29" s="556" t="s">
        <v>1074</v>
      </c>
      <c r="AS29" s="556" t="s">
        <v>1074</v>
      </c>
    </row>
    <row r="30" spans="1:45" ht="27.75" customHeight="1">
      <c r="A30" s="535" t="s">
        <v>45</v>
      </c>
      <c r="B30" s="536" t="s">
        <v>46</v>
      </c>
      <c r="C30" s="538" t="s">
        <v>25</v>
      </c>
      <c r="D30" s="556" t="s">
        <v>1074</v>
      </c>
      <c r="E30" s="556" t="s">
        <v>1074</v>
      </c>
      <c r="F30" s="556" t="s">
        <v>1074</v>
      </c>
      <c r="G30" s="556" t="s">
        <v>1074</v>
      </c>
      <c r="H30" s="556" t="s">
        <v>1074</v>
      </c>
      <c r="I30" s="556" t="s">
        <v>1074</v>
      </c>
      <c r="J30" s="556" t="s">
        <v>1074</v>
      </c>
      <c r="K30" s="556" t="s">
        <v>1074</v>
      </c>
      <c r="L30" s="556" t="s">
        <v>1074</v>
      </c>
      <c r="M30" s="556" t="s">
        <v>1074</v>
      </c>
      <c r="N30" s="556" t="s">
        <v>1074</v>
      </c>
      <c r="O30" s="556" t="s">
        <v>1074</v>
      </c>
      <c r="P30" s="556" t="s">
        <v>1074</v>
      </c>
      <c r="Q30" s="556" t="s">
        <v>1074</v>
      </c>
      <c r="R30" s="556" t="s">
        <v>1074</v>
      </c>
      <c r="S30" s="556" t="s">
        <v>1074</v>
      </c>
      <c r="T30" s="556" t="s">
        <v>1074</v>
      </c>
      <c r="U30" s="556" t="s">
        <v>1074</v>
      </c>
      <c r="V30" s="556" t="s">
        <v>1074</v>
      </c>
      <c r="W30" s="556" t="s">
        <v>1074</v>
      </c>
      <c r="X30" s="556" t="s">
        <v>1074</v>
      </c>
      <c r="Y30" s="556" t="s">
        <v>1074</v>
      </c>
      <c r="Z30" s="556" t="s">
        <v>1074</v>
      </c>
      <c r="AA30" s="556" t="s">
        <v>1074</v>
      </c>
      <c r="AB30" s="556" t="s">
        <v>1074</v>
      </c>
      <c r="AC30" s="556" t="s">
        <v>1074</v>
      </c>
      <c r="AD30" s="556" t="s">
        <v>1074</v>
      </c>
      <c r="AE30" s="556" t="s">
        <v>1074</v>
      </c>
      <c r="AF30" s="556" t="s">
        <v>1074</v>
      </c>
      <c r="AG30" s="556" t="s">
        <v>1074</v>
      </c>
      <c r="AH30" s="556" t="s">
        <v>1074</v>
      </c>
      <c r="AI30" s="556" t="s">
        <v>1074</v>
      </c>
      <c r="AJ30" s="556" t="s">
        <v>1074</v>
      </c>
      <c r="AK30" s="556" t="s">
        <v>1074</v>
      </c>
      <c r="AL30" s="556" t="s">
        <v>1074</v>
      </c>
      <c r="AM30" s="556" t="s">
        <v>1074</v>
      </c>
      <c r="AN30" s="556" t="s">
        <v>1074</v>
      </c>
      <c r="AO30" s="556" t="s">
        <v>1074</v>
      </c>
      <c r="AP30" s="556" t="s">
        <v>1074</v>
      </c>
      <c r="AQ30" s="556" t="s">
        <v>1074</v>
      </c>
      <c r="AR30" s="556" t="s">
        <v>1074</v>
      </c>
      <c r="AS30" s="556" t="s">
        <v>1074</v>
      </c>
    </row>
    <row r="31" spans="1:45" ht="26.25" customHeight="1">
      <c r="A31" s="535" t="s">
        <v>47</v>
      </c>
      <c r="B31" s="536" t="s">
        <v>48</v>
      </c>
      <c r="C31" s="533" t="s">
        <v>49</v>
      </c>
      <c r="D31" s="556" t="s">
        <v>1074</v>
      </c>
      <c r="E31" s="556" t="s">
        <v>1074</v>
      </c>
      <c r="F31" s="556" t="s">
        <v>1074</v>
      </c>
      <c r="G31" s="556" t="s">
        <v>1074</v>
      </c>
      <c r="H31" s="556" t="s">
        <v>1074</v>
      </c>
      <c r="I31" s="556" t="s">
        <v>1074</v>
      </c>
      <c r="J31" s="556" t="s">
        <v>1074</v>
      </c>
      <c r="K31" s="556" t="s">
        <v>1074</v>
      </c>
      <c r="L31" s="556" t="s">
        <v>1074</v>
      </c>
      <c r="M31" s="556" t="s">
        <v>1074</v>
      </c>
      <c r="N31" s="556" t="s">
        <v>1074</v>
      </c>
      <c r="O31" s="556" t="s">
        <v>1074</v>
      </c>
      <c r="P31" s="556" t="s">
        <v>1074</v>
      </c>
      <c r="Q31" s="556" t="s">
        <v>1074</v>
      </c>
      <c r="R31" s="556" t="s">
        <v>1074</v>
      </c>
      <c r="S31" s="556" t="s">
        <v>1074</v>
      </c>
      <c r="T31" s="556" t="s">
        <v>1074</v>
      </c>
      <c r="U31" s="556" t="s">
        <v>1074</v>
      </c>
      <c r="V31" s="556" t="s">
        <v>1074</v>
      </c>
      <c r="W31" s="556" t="s">
        <v>1074</v>
      </c>
      <c r="X31" s="556" t="s">
        <v>1074</v>
      </c>
      <c r="Y31" s="556" t="s">
        <v>1074</v>
      </c>
      <c r="Z31" s="556" t="s">
        <v>1074</v>
      </c>
      <c r="AA31" s="556" t="s">
        <v>1074</v>
      </c>
      <c r="AB31" s="556" t="s">
        <v>1074</v>
      </c>
      <c r="AC31" s="556" t="s">
        <v>1074</v>
      </c>
      <c r="AD31" s="556" t="s">
        <v>1074</v>
      </c>
      <c r="AE31" s="556" t="s">
        <v>1074</v>
      </c>
      <c r="AF31" s="556" t="s">
        <v>1074</v>
      </c>
      <c r="AG31" s="556" t="s">
        <v>1074</v>
      </c>
      <c r="AH31" s="556" t="s">
        <v>1074</v>
      </c>
      <c r="AI31" s="556" t="s">
        <v>1074</v>
      </c>
      <c r="AJ31" s="556" t="s">
        <v>1074</v>
      </c>
      <c r="AK31" s="556" t="s">
        <v>1074</v>
      </c>
      <c r="AL31" s="556" t="s">
        <v>1074</v>
      </c>
      <c r="AM31" s="556" t="s">
        <v>1074</v>
      </c>
      <c r="AN31" s="556" t="s">
        <v>1074</v>
      </c>
      <c r="AO31" s="556" t="s">
        <v>1074</v>
      </c>
      <c r="AP31" s="556" t="s">
        <v>1074</v>
      </c>
      <c r="AQ31" s="556" t="s">
        <v>1074</v>
      </c>
      <c r="AR31" s="556" t="s">
        <v>1074</v>
      </c>
      <c r="AS31" s="556" t="s">
        <v>1074</v>
      </c>
    </row>
    <row r="32" spans="1:45" ht="29.25" customHeight="1">
      <c r="A32" s="531" t="s">
        <v>50</v>
      </c>
      <c r="B32" s="536" t="s">
        <v>51</v>
      </c>
      <c r="C32" s="538" t="s">
        <v>25</v>
      </c>
      <c r="D32" s="556" t="s">
        <v>1074</v>
      </c>
      <c r="E32" s="556" t="s">
        <v>1074</v>
      </c>
      <c r="F32" s="556" t="s">
        <v>1074</v>
      </c>
      <c r="G32" s="556" t="s">
        <v>1074</v>
      </c>
      <c r="H32" s="556" t="s">
        <v>1074</v>
      </c>
      <c r="I32" s="556" t="s">
        <v>1074</v>
      </c>
      <c r="J32" s="556" t="s">
        <v>1074</v>
      </c>
      <c r="K32" s="556" t="s">
        <v>1074</v>
      </c>
      <c r="L32" s="556" t="s">
        <v>1074</v>
      </c>
      <c r="M32" s="556" t="s">
        <v>1074</v>
      </c>
      <c r="N32" s="556" t="s">
        <v>1074</v>
      </c>
      <c r="O32" s="556" t="s">
        <v>1074</v>
      </c>
      <c r="P32" s="556" t="s">
        <v>1074</v>
      </c>
      <c r="Q32" s="556" t="s">
        <v>1074</v>
      </c>
      <c r="R32" s="556" t="s">
        <v>1074</v>
      </c>
      <c r="S32" s="556" t="s">
        <v>1074</v>
      </c>
      <c r="T32" s="556" t="s">
        <v>1074</v>
      </c>
      <c r="U32" s="556" t="s">
        <v>1074</v>
      </c>
      <c r="V32" s="556" t="s">
        <v>1074</v>
      </c>
      <c r="W32" s="556" t="s">
        <v>1074</v>
      </c>
      <c r="X32" s="556" t="s">
        <v>1074</v>
      </c>
      <c r="Y32" s="556" t="s">
        <v>1074</v>
      </c>
      <c r="Z32" s="556" t="s">
        <v>1074</v>
      </c>
      <c r="AA32" s="556" t="s">
        <v>1074</v>
      </c>
      <c r="AB32" s="556" t="s">
        <v>1074</v>
      </c>
      <c r="AC32" s="556" t="s">
        <v>1074</v>
      </c>
      <c r="AD32" s="556" t="s">
        <v>1074</v>
      </c>
      <c r="AE32" s="556" t="s">
        <v>1074</v>
      </c>
      <c r="AF32" s="556" t="s">
        <v>1074</v>
      </c>
      <c r="AG32" s="556" t="s">
        <v>1074</v>
      </c>
      <c r="AH32" s="556" t="s">
        <v>1074</v>
      </c>
      <c r="AI32" s="556" t="s">
        <v>1074</v>
      </c>
      <c r="AJ32" s="556" t="s">
        <v>1074</v>
      </c>
      <c r="AK32" s="556" t="s">
        <v>1074</v>
      </c>
      <c r="AL32" s="556" t="s">
        <v>1074</v>
      </c>
      <c r="AM32" s="556" t="s">
        <v>1074</v>
      </c>
      <c r="AN32" s="556" t="s">
        <v>1074</v>
      </c>
      <c r="AO32" s="556" t="s">
        <v>1074</v>
      </c>
      <c r="AP32" s="556" t="s">
        <v>1074</v>
      </c>
      <c r="AQ32" s="556" t="s">
        <v>1074</v>
      </c>
      <c r="AR32" s="556" t="s">
        <v>1074</v>
      </c>
      <c r="AS32" s="556" t="s">
        <v>1074</v>
      </c>
    </row>
    <row r="33" spans="1:45" ht="18.75" customHeight="1">
      <c r="A33" s="535" t="s">
        <v>52</v>
      </c>
      <c r="B33" s="536" t="s">
        <v>53</v>
      </c>
      <c r="C33" s="533" t="s">
        <v>54</v>
      </c>
      <c r="D33" s="556" t="s">
        <v>1074</v>
      </c>
      <c r="E33" s="556" t="s">
        <v>1074</v>
      </c>
      <c r="F33" s="556" t="s">
        <v>1074</v>
      </c>
      <c r="G33" s="556" t="s">
        <v>1074</v>
      </c>
      <c r="H33" s="556" t="s">
        <v>1074</v>
      </c>
      <c r="I33" s="556" t="s">
        <v>1074</v>
      </c>
      <c r="J33" s="556" t="s">
        <v>1074</v>
      </c>
      <c r="K33" s="556" t="s">
        <v>1074</v>
      </c>
      <c r="L33" s="556" t="s">
        <v>1074</v>
      </c>
      <c r="M33" s="556" t="s">
        <v>1074</v>
      </c>
      <c r="N33" s="556" t="s">
        <v>1074</v>
      </c>
      <c r="O33" s="556" t="s">
        <v>1074</v>
      </c>
      <c r="P33" s="556" t="s">
        <v>1074</v>
      </c>
      <c r="Q33" s="556" t="s">
        <v>1074</v>
      </c>
      <c r="R33" s="556" t="s">
        <v>1074</v>
      </c>
      <c r="S33" s="556" t="s">
        <v>1074</v>
      </c>
      <c r="T33" s="556" t="s">
        <v>1074</v>
      </c>
      <c r="U33" s="556" t="s">
        <v>1074</v>
      </c>
      <c r="V33" s="556" t="s">
        <v>1074</v>
      </c>
      <c r="W33" s="556" t="s">
        <v>1074</v>
      </c>
      <c r="X33" s="556" t="s">
        <v>1074</v>
      </c>
      <c r="Y33" s="556" t="s">
        <v>1074</v>
      </c>
      <c r="Z33" s="556" t="s">
        <v>1074</v>
      </c>
      <c r="AA33" s="556" t="s">
        <v>1074</v>
      </c>
      <c r="AB33" s="556" t="s">
        <v>1074</v>
      </c>
      <c r="AC33" s="556" t="s">
        <v>1074</v>
      </c>
      <c r="AD33" s="556" t="s">
        <v>1074</v>
      </c>
      <c r="AE33" s="556" t="s">
        <v>1074</v>
      </c>
      <c r="AF33" s="556" t="s">
        <v>1074</v>
      </c>
      <c r="AG33" s="556" t="s">
        <v>1074</v>
      </c>
      <c r="AH33" s="556" t="s">
        <v>1074</v>
      </c>
      <c r="AI33" s="556" t="s">
        <v>1074</v>
      </c>
      <c r="AJ33" s="556" t="s">
        <v>1074</v>
      </c>
      <c r="AK33" s="556" t="s">
        <v>1074</v>
      </c>
      <c r="AL33" s="556" t="s">
        <v>1074</v>
      </c>
      <c r="AM33" s="556" t="s">
        <v>1074</v>
      </c>
      <c r="AN33" s="556" t="s">
        <v>1074</v>
      </c>
      <c r="AO33" s="556" t="s">
        <v>1074</v>
      </c>
      <c r="AP33" s="556" t="s">
        <v>1074</v>
      </c>
      <c r="AQ33" s="556" t="s">
        <v>1074</v>
      </c>
      <c r="AR33" s="556" t="s">
        <v>1074</v>
      </c>
      <c r="AS33" s="556" t="s">
        <v>1074</v>
      </c>
    </row>
    <row r="34" spans="1:45" ht="25.5" customHeight="1">
      <c r="A34" s="535" t="s">
        <v>55</v>
      </c>
      <c r="B34" s="536" t="s">
        <v>56</v>
      </c>
      <c r="C34" s="538" t="s">
        <v>25</v>
      </c>
      <c r="D34" s="556" t="s">
        <v>1074</v>
      </c>
      <c r="E34" s="556" t="s">
        <v>1074</v>
      </c>
      <c r="F34" s="556" t="s">
        <v>1074</v>
      </c>
      <c r="G34" s="556" t="s">
        <v>1074</v>
      </c>
      <c r="H34" s="556" t="s">
        <v>1074</v>
      </c>
      <c r="I34" s="556" t="s">
        <v>1074</v>
      </c>
      <c r="J34" s="556" t="s">
        <v>1074</v>
      </c>
      <c r="K34" s="556" t="s">
        <v>1074</v>
      </c>
      <c r="L34" s="556" t="s">
        <v>1074</v>
      </c>
      <c r="M34" s="556" t="s">
        <v>1074</v>
      </c>
      <c r="N34" s="556" t="s">
        <v>1074</v>
      </c>
      <c r="O34" s="556" t="s">
        <v>1074</v>
      </c>
      <c r="P34" s="556" t="s">
        <v>1074</v>
      </c>
      <c r="Q34" s="556" t="s">
        <v>1074</v>
      </c>
      <c r="R34" s="556" t="s">
        <v>1074</v>
      </c>
      <c r="S34" s="556" t="s">
        <v>1074</v>
      </c>
      <c r="T34" s="556" t="s">
        <v>1074</v>
      </c>
      <c r="U34" s="556" t="s">
        <v>1074</v>
      </c>
      <c r="V34" s="556" t="s">
        <v>1074</v>
      </c>
      <c r="W34" s="556" t="s">
        <v>1074</v>
      </c>
      <c r="X34" s="556" t="s">
        <v>1074</v>
      </c>
      <c r="Y34" s="556" t="s">
        <v>1074</v>
      </c>
      <c r="Z34" s="556" t="s">
        <v>1074</v>
      </c>
      <c r="AA34" s="556" t="s">
        <v>1074</v>
      </c>
      <c r="AB34" s="556" t="s">
        <v>1074</v>
      </c>
      <c r="AC34" s="556" t="s">
        <v>1074</v>
      </c>
      <c r="AD34" s="556" t="s">
        <v>1074</v>
      </c>
      <c r="AE34" s="556" t="s">
        <v>1074</v>
      </c>
      <c r="AF34" s="556" t="s">
        <v>1074</v>
      </c>
      <c r="AG34" s="556" t="s">
        <v>1074</v>
      </c>
      <c r="AH34" s="556" t="s">
        <v>1074</v>
      </c>
      <c r="AI34" s="556" t="s">
        <v>1074</v>
      </c>
      <c r="AJ34" s="556" t="s">
        <v>1074</v>
      </c>
      <c r="AK34" s="556" t="s">
        <v>1074</v>
      </c>
      <c r="AL34" s="556" t="s">
        <v>1074</v>
      </c>
      <c r="AM34" s="556" t="s">
        <v>1074</v>
      </c>
      <c r="AN34" s="556" t="s">
        <v>1074</v>
      </c>
      <c r="AO34" s="556" t="s">
        <v>1074</v>
      </c>
      <c r="AP34" s="556" t="s">
        <v>1074</v>
      </c>
      <c r="AQ34" s="556" t="s">
        <v>1074</v>
      </c>
      <c r="AR34" s="556" t="s">
        <v>1074</v>
      </c>
      <c r="AS34" s="556" t="s">
        <v>1074</v>
      </c>
    </row>
    <row r="35" spans="1:45" ht="32.25" customHeight="1">
      <c r="A35" s="535" t="s">
        <v>57</v>
      </c>
      <c r="B35" s="536" t="s">
        <v>58</v>
      </c>
      <c r="C35" s="538" t="s">
        <v>25</v>
      </c>
      <c r="D35" s="556" t="s">
        <v>1074</v>
      </c>
      <c r="E35" s="556" t="s">
        <v>1074</v>
      </c>
      <c r="F35" s="556" t="s">
        <v>1074</v>
      </c>
      <c r="G35" s="556" t="s">
        <v>1074</v>
      </c>
      <c r="H35" s="556" t="s">
        <v>1074</v>
      </c>
      <c r="I35" s="556" t="s">
        <v>1074</v>
      </c>
      <c r="J35" s="556" t="s">
        <v>1074</v>
      </c>
      <c r="K35" s="556" t="s">
        <v>1074</v>
      </c>
      <c r="L35" s="556" t="s">
        <v>1074</v>
      </c>
      <c r="M35" s="556" t="s">
        <v>1074</v>
      </c>
      <c r="N35" s="556" t="s">
        <v>1074</v>
      </c>
      <c r="O35" s="556" t="s">
        <v>1074</v>
      </c>
      <c r="P35" s="556" t="s">
        <v>1074</v>
      </c>
      <c r="Q35" s="556" t="s">
        <v>1074</v>
      </c>
      <c r="R35" s="556" t="s">
        <v>1074</v>
      </c>
      <c r="S35" s="556" t="s">
        <v>1074</v>
      </c>
      <c r="T35" s="556" t="s">
        <v>1074</v>
      </c>
      <c r="U35" s="556" t="s">
        <v>1074</v>
      </c>
      <c r="V35" s="556" t="s">
        <v>1074</v>
      </c>
      <c r="W35" s="556" t="s">
        <v>1074</v>
      </c>
      <c r="X35" s="556" t="s">
        <v>1074</v>
      </c>
      <c r="Y35" s="556" t="s">
        <v>1074</v>
      </c>
      <c r="Z35" s="556" t="s">
        <v>1074</v>
      </c>
      <c r="AA35" s="556" t="s">
        <v>1074</v>
      </c>
      <c r="AB35" s="556" t="s">
        <v>1074</v>
      </c>
      <c r="AC35" s="556" t="s">
        <v>1074</v>
      </c>
      <c r="AD35" s="556" t="s">
        <v>1074</v>
      </c>
      <c r="AE35" s="556" t="s">
        <v>1074</v>
      </c>
      <c r="AF35" s="556" t="s">
        <v>1074</v>
      </c>
      <c r="AG35" s="556" t="s">
        <v>1074</v>
      </c>
      <c r="AH35" s="556" t="s">
        <v>1074</v>
      </c>
      <c r="AI35" s="556" t="s">
        <v>1074</v>
      </c>
      <c r="AJ35" s="556" t="s">
        <v>1074</v>
      </c>
      <c r="AK35" s="556" t="s">
        <v>1074</v>
      </c>
      <c r="AL35" s="556" t="s">
        <v>1074</v>
      </c>
      <c r="AM35" s="556" t="s">
        <v>1074</v>
      </c>
      <c r="AN35" s="556" t="s">
        <v>1074</v>
      </c>
      <c r="AO35" s="556" t="s">
        <v>1074</v>
      </c>
      <c r="AP35" s="556" t="s">
        <v>1074</v>
      </c>
      <c r="AQ35" s="556" t="s">
        <v>1074</v>
      </c>
      <c r="AR35" s="556" t="s">
        <v>1074</v>
      </c>
      <c r="AS35" s="556" t="s">
        <v>1074</v>
      </c>
    </row>
    <row r="36" spans="1:45" ht="28.5" customHeight="1">
      <c r="A36" s="537" t="s">
        <v>59</v>
      </c>
      <c r="B36" s="536" t="s">
        <v>60</v>
      </c>
      <c r="C36" s="533" t="s">
        <v>61</v>
      </c>
      <c r="D36" s="556" t="s">
        <v>1074</v>
      </c>
      <c r="E36" s="556" t="s">
        <v>1074</v>
      </c>
      <c r="F36" s="556" t="s">
        <v>1074</v>
      </c>
      <c r="G36" s="556" t="s">
        <v>1074</v>
      </c>
      <c r="H36" s="556" t="s">
        <v>1074</v>
      </c>
      <c r="I36" s="556" t="s">
        <v>1074</v>
      </c>
      <c r="J36" s="556" t="s">
        <v>1074</v>
      </c>
      <c r="K36" s="556" t="s">
        <v>1074</v>
      </c>
      <c r="L36" s="556" t="s">
        <v>1074</v>
      </c>
      <c r="M36" s="556" t="s">
        <v>1074</v>
      </c>
      <c r="N36" s="556" t="s">
        <v>1074</v>
      </c>
      <c r="O36" s="556" t="s">
        <v>1074</v>
      </c>
      <c r="P36" s="556" t="s">
        <v>1074</v>
      </c>
      <c r="Q36" s="556" t="s">
        <v>1074</v>
      </c>
      <c r="R36" s="556" t="s">
        <v>1074</v>
      </c>
      <c r="S36" s="556" t="s">
        <v>1074</v>
      </c>
      <c r="T36" s="556" t="s">
        <v>1074</v>
      </c>
      <c r="U36" s="556" t="s">
        <v>1074</v>
      </c>
      <c r="V36" s="556" t="s">
        <v>1074</v>
      </c>
      <c r="W36" s="556" t="s">
        <v>1074</v>
      </c>
      <c r="X36" s="556" t="s">
        <v>1074</v>
      </c>
      <c r="Y36" s="556" t="s">
        <v>1074</v>
      </c>
      <c r="Z36" s="556" t="s">
        <v>1074</v>
      </c>
      <c r="AA36" s="556" t="s">
        <v>1074</v>
      </c>
      <c r="AB36" s="556" t="s">
        <v>1074</v>
      </c>
      <c r="AC36" s="556" t="s">
        <v>1074</v>
      </c>
      <c r="AD36" s="556" t="s">
        <v>1074</v>
      </c>
      <c r="AE36" s="556" t="s">
        <v>1074</v>
      </c>
      <c r="AF36" s="556" t="s">
        <v>1074</v>
      </c>
      <c r="AG36" s="556" t="s">
        <v>1074</v>
      </c>
      <c r="AH36" s="556" t="s">
        <v>1074</v>
      </c>
      <c r="AI36" s="556" t="s">
        <v>1074</v>
      </c>
      <c r="AJ36" s="556" t="s">
        <v>1074</v>
      </c>
      <c r="AK36" s="556" t="s">
        <v>1074</v>
      </c>
      <c r="AL36" s="556" t="s">
        <v>1074</v>
      </c>
      <c r="AM36" s="556" t="s">
        <v>1074</v>
      </c>
      <c r="AN36" s="556" t="s">
        <v>1074</v>
      </c>
      <c r="AO36" s="556" t="s">
        <v>1074</v>
      </c>
      <c r="AP36" s="556" t="s">
        <v>1074</v>
      </c>
      <c r="AQ36" s="556" t="s">
        <v>1074</v>
      </c>
      <c r="AR36" s="556" t="s">
        <v>1074</v>
      </c>
      <c r="AS36" s="556" t="s">
        <v>1074</v>
      </c>
    </row>
    <row r="37" spans="1:45" ht="30.75" customHeight="1">
      <c r="A37" s="535" t="s">
        <v>62</v>
      </c>
      <c r="B37" s="536" t="s">
        <v>63</v>
      </c>
      <c r="C37" s="538" t="s">
        <v>25</v>
      </c>
      <c r="D37" s="556" t="s">
        <v>1074</v>
      </c>
      <c r="E37" s="556" t="s">
        <v>1074</v>
      </c>
      <c r="F37" s="556" t="s">
        <v>1074</v>
      </c>
      <c r="G37" s="556" t="s">
        <v>1074</v>
      </c>
      <c r="H37" s="556" t="s">
        <v>1074</v>
      </c>
      <c r="I37" s="556" t="s">
        <v>1074</v>
      </c>
      <c r="J37" s="556" t="s">
        <v>1074</v>
      </c>
      <c r="K37" s="556" t="s">
        <v>1074</v>
      </c>
      <c r="L37" s="556" t="s">
        <v>1074</v>
      </c>
      <c r="M37" s="556" t="s">
        <v>1074</v>
      </c>
      <c r="N37" s="556" t="s">
        <v>1074</v>
      </c>
      <c r="O37" s="556" t="s">
        <v>1074</v>
      </c>
      <c r="P37" s="556" t="s">
        <v>1074</v>
      </c>
      <c r="Q37" s="556" t="s">
        <v>1074</v>
      </c>
      <c r="R37" s="556" t="s">
        <v>1074</v>
      </c>
      <c r="S37" s="556" t="s">
        <v>1074</v>
      </c>
      <c r="T37" s="556" t="s">
        <v>1074</v>
      </c>
      <c r="U37" s="556" t="s">
        <v>1074</v>
      </c>
      <c r="V37" s="556" t="s">
        <v>1074</v>
      </c>
      <c r="W37" s="556" t="s">
        <v>1074</v>
      </c>
      <c r="X37" s="556" t="s">
        <v>1074</v>
      </c>
      <c r="Y37" s="556" t="s">
        <v>1074</v>
      </c>
      <c r="Z37" s="556" t="s">
        <v>1074</v>
      </c>
      <c r="AA37" s="556" t="s">
        <v>1074</v>
      </c>
      <c r="AB37" s="556" t="s">
        <v>1074</v>
      </c>
      <c r="AC37" s="556" t="s">
        <v>1074</v>
      </c>
      <c r="AD37" s="556" t="s">
        <v>1074</v>
      </c>
      <c r="AE37" s="556" t="s">
        <v>1074</v>
      </c>
      <c r="AF37" s="556" t="s">
        <v>1074</v>
      </c>
      <c r="AG37" s="556" t="s">
        <v>1074</v>
      </c>
      <c r="AH37" s="556" t="s">
        <v>1074</v>
      </c>
      <c r="AI37" s="556" t="s">
        <v>1074</v>
      </c>
      <c r="AJ37" s="556" t="s">
        <v>1074</v>
      </c>
      <c r="AK37" s="556" t="s">
        <v>1074</v>
      </c>
      <c r="AL37" s="556" t="s">
        <v>1074</v>
      </c>
      <c r="AM37" s="556" t="s">
        <v>1074</v>
      </c>
      <c r="AN37" s="556" t="s">
        <v>1074</v>
      </c>
      <c r="AO37" s="556" t="s">
        <v>1074</v>
      </c>
      <c r="AP37" s="556" t="s">
        <v>1074</v>
      </c>
      <c r="AQ37" s="556" t="s">
        <v>1074</v>
      </c>
      <c r="AR37" s="556" t="s">
        <v>1074</v>
      </c>
      <c r="AS37" s="556" t="s">
        <v>1074</v>
      </c>
    </row>
    <row r="38" spans="1:45" ht="43.5" customHeight="1">
      <c r="A38" s="535" t="s">
        <v>64</v>
      </c>
      <c r="B38" s="539" t="s">
        <v>65</v>
      </c>
      <c r="C38" s="533" t="s">
        <v>66</v>
      </c>
      <c r="D38" s="556" t="s">
        <v>1074</v>
      </c>
      <c r="E38" s="556" t="s">
        <v>1074</v>
      </c>
      <c r="F38" s="556" t="s">
        <v>1074</v>
      </c>
      <c r="G38" s="556" t="s">
        <v>1074</v>
      </c>
      <c r="H38" s="556" t="s">
        <v>1074</v>
      </c>
      <c r="I38" s="556" t="s">
        <v>1074</v>
      </c>
      <c r="J38" s="556" t="s">
        <v>1074</v>
      </c>
      <c r="K38" s="556" t="s">
        <v>1074</v>
      </c>
      <c r="L38" s="556" t="s">
        <v>1074</v>
      </c>
      <c r="M38" s="556" t="s">
        <v>1074</v>
      </c>
      <c r="N38" s="556" t="s">
        <v>1074</v>
      </c>
      <c r="O38" s="556" t="s">
        <v>1074</v>
      </c>
      <c r="P38" s="556" t="s">
        <v>1074</v>
      </c>
      <c r="Q38" s="556" t="s">
        <v>1074</v>
      </c>
      <c r="R38" s="556" t="s">
        <v>1074</v>
      </c>
      <c r="S38" s="556" t="s">
        <v>1074</v>
      </c>
      <c r="T38" s="556" t="s">
        <v>1074</v>
      </c>
      <c r="U38" s="556" t="s">
        <v>1074</v>
      </c>
      <c r="V38" s="556" t="s">
        <v>1074</v>
      </c>
      <c r="W38" s="556" t="s">
        <v>1074</v>
      </c>
      <c r="X38" s="556" t="s">
        <v>1074</v>
      </c>
      <c r="Y38" s="556" t="s">
        <v>1074</v>
      </c>
      <c r="Z38" s="556" t="s">
        <v>1074</v>
      </c>
      <c r="AA38" s="556" t="s">
        <v>1074</v>
      </c>
      <c r="AB38" s="556" t="s">
        <v>1074</v>
      </c>
      <c r="AC38" s="556" t="s">
        <v>1074</v>
      </c>
      <c r="AD38" s="556" t="s">
        <v>1074</v>
      </c>
      <c r="AE38" s="556" t="s">
        <v>1074</v>
      </c>
      <c r="AF38" s="556" t="s">
        <v>1074</v>
      </c>
      <c r="AG38" s="556" t="s">
        <v>1074</v>
      </c>
      <c r="AH38" s="556" t="s">
        <v>1074</v>
      </c>
      <c r="AI38" s="556" t="s">
        <v>1074</v>
      </c>
      <c r="AJ38" s="556" t="s">
        <v>1074</v>
      </c>
      <c r="AK38" s="556" t="s">
        <v>1074</v>
      </c>
      <c r="AL38" s="556" t="s">
        <v>1074</v>
      </c>
      <c r="AM38" s="556" t="s">
        <v>1074</v>
      </c>
      <c r="AN38" s="556" t="s">
        <v>1074</v>
      </c>
      <c r="AO38" s="556" t="s">
        <v>1074</v>
      </c>
      <c r="AP38" s="556" t="s">
        <v>1074</v>
      </c>
      <c r="AQ38" s="556" t="s">
        <v>1074</v>
      </c>
      <c r="AR38" s="556" t="s">
        <v>1074</v>
      </c>
      <c r="AS38" s="556" t="s">
        <v>1074</v>
      </c>
    </row>
    <row r="39" spans="1:45" ht="30" customHeight="1">
      <c r="A39" s="535" t="s">
        <v>67</v>
      </c>
      <c r="B39" s="539" t="s">
        <v>68</v>
      </c>
      <c r="C39" s="533" t="s">
        <v>69</v>
      </c>
      <c r="D39" s="556" t="s">
        <v>1074</v>
      </c>
      <c r="E39" s="556" t="s">
        <v>1074</v>
      </c>
      <c r="F39" s="556" t="s">
        <v>1074</v>
      </c>
      <c r="G39" s="556" t="s">
        <v>1074</v>
      </c>
      <c r="H39" s="556" t="s">
        <v>1074</v>
      </c>
      <c r="I39" s="556" t="s">
        <v>1074</v>
      </c>
      <c r="J39" s="556" t="s">
        <v>1074</v>
      </c>
      <c r="K39" s="556" t="s">
        <v>1074</v>
      </c>
      <c r="L39" s="556" t="s">
        <v>1074</v>
      </c>
      <c r="M39" s="556" t="s">
        <v>1074</v>
      </c>
      <c r="N39" s="556" t="s">
        <v>1074</v>
      </c>
      <c r="O39" s="556" t="s">
        <v>1074</v>
      </c>
      <c r="P39" s="556" t="s">
        <v>1074</v>
      </c>
      <c r="Q39" s="556" t="s">
        <v>1074</v>
      </c>
      <c r="R39" s="556" t="s">
        <v>1074</v>
      </c>
      <c r="S39" s="556" t="s">
        <v>1074</v>
      </c>
      <c r="T39" s="556" t="s">
        <v>1074</v>
      </c>
      <c r="U39" s="556" t="s">
        <v>1074</v>
      </c>
      <c r="V39" s="556" t="s">
        <v>1074</v>
      </c>
      <c r="W39" s="556" t="s">
        <v>1074</v>
      </c>
      <c r="X39" s="556" t="s">
        <v>1074</v>
      </c>
      <c r="Y39" s="556" t="s">
        <v>1074</v>
      </c>
      <c r="Z39" s="556" t="s">
        <v>1074</v>
      </c>
      <c r="AA39" s="556" t="s">
        <v>1074</v>
      </c>
      <c r="AB39" s="556" t="s">
        <v>1074</v>
      </c>
      <c r="AC39" s="556" t="s">
        <v>1074</v>
      </c>
      <c r="AD39" s="556" t="s">
        <v>1074</v>
      </c>
      <c r="AE39" s="556" t="s">
        <v>1074</v>
      </c>
      <c r="AF39" s="556" t="s">
        <v>1074</v>
      </c>
      <c r="AG39" s="556" t="s">
        <v>1074</v>
      </c>
      <c r="AH39" s="556" t="s">
        <v>1074</v>
      </c>
      <c r="AI39" s="556" t="s">
        <v>1074</v>
      </c>
      <c r="AJ39" s="556" t="s">
        <v>1074</v>
      </c>
      <c r="AK39" s="556" t="s">
        <v>1074</v>
      </c>
      <c r="AL39" s="556" t="s">
        <v>1074</v>
      </c>
      <c r="AM39" s="556" t="s">
        <v>1074</v>
      </c>
      <c r="AN39" s="556" t="s">
        <v>1074</v>
      </c>
      <c r="AO39" s="556" t="s">
        <v>1074</v>
      </c>
      <c r="AP39" s="556" t="s">
        <v>1074</v>
      </c>
      <c r="AQ39" s="556" t="s">
        <v>1074</v>
      </c>
      <c r="AR39" s="556" t="s">
        <v>1074</v>
      </c>
      <c r="AS39" s="556" t="s">
        <v>1074</v>
      </c>
    </row>
    <row r="40" spans="1:45" ht="29.25" customHeight="1">
      <c r="A40" s="535" t="s">
        <v>70</v>
      </c>
      <c r="B40" s="539" t="s">
        <v>71</v>
      </c>
      <c r="C40" s="533" t="s">
        <v>72</v>
      </c>
      <c r="D40" s="556" t="s">
        <v>1074</v>
      </c>
      <c r="E40" s="556" t="s">
        <v>1074</v>
      </c>
      <c r="F40" s="556" t="s">
        <v>1074</v>
      </c>
      <c r="G40" s="556" t="s">
        <v>1074</v>
      </c>
      <c r="H40" s="556" t="s">
        <v>1074</v>
      </c>
      <c r="I40" s="556" t="s">
        <v>1074</v>
      </c>
      <c r="J40" s="556" t="s">
        <v>1074</v>
      </c>
      <c r="K40" s="556" t="s">
        <v>1074</v>
      </c>
      <c r="L40" s="556" t="s">
        <v>1074</v>
      </c>
      <c r="M40" s="556" t="s">
        <v>1074</v>
      </c>
      <c r="N40" s="556" t="s">
        <v>1074</v>
      </c>
      <c r="O40" s="556" t="s">
        <v>1074</v>
      </c>
      <c r="P40" s="556" t="s">
        <v>1074</v>
      </c>
      <c r="Q40" s="556" t="s">
        <v>1074</v>
      </c>
      <c r="R40" s="556" t="s">
        <v>1074</v>
      </c>
      <c r="S40" s="556" t="s">
        <v>1074</v>
      </c>
      <c r="T40" s="556" t="s">
        <v>1074</v>
      </c>
      <c r="U40" s="556" t="s">
        <v>1074</v>
      </c>
      <c r="V40" s="556" t="s">
        <v>1074</v>
      </c>
      <c r="W40" s="556" t="s">
        <v>1074</v>
      </c>
      <c r="X40" s="556" t="s">
        <v>1074</v>
      </c>
      <c r="Y40" s="556" t="s">
        <v>1074</v>
      </c>
      <c r="Z40" s="556" t="s">
        <v>1074</v>
      </c>
      <c r="AA40" s="556" t="s">
        <v>1074</v>
      </c>
      <c r="AB40" s="556" t="s">
        <v>1074</v>
      </c>
      <c r="AC40" s="556" t="s">
        <v>1074</v>
      </c>
      <c r="AD40" s="556" t="s">
        <v>1074</v>
      </c>
      <c r="AE40" s="556" t="s">
        <v>1074</v>
      </c>
      <c r="AF40" s="556" t="s">
        <v>1074</v>
      </c>
      <c r="AG40" s="556" t="s">
        <v>1074</v>
      </c>
      <c r="AH40" s="556" t="s">
        <v>1074</v>
      </c>
      <c r="AI40" s="556" t="s">
        <v>1074</v>
      </c>
      <c r="AJ40" s="556" t="s">
        <v>1074</v>
      </c>
      <c r="AK40" s="556" t="s">
        <v>1074</v>
      </c>
      <c r="AL40" s="556" t="s">
        <v>1074</v>
      </c>
      <c r="AM40" s="556" t="s">
        <v>1074</v>
      </c>
      <c r="AN40" s="556" t="s">
        <v>1074</v>
      </c>
      <c r="AO40" s="556" t="s">
        <v>1074</v>
      </c>
      <c r="AP40" s="556" t="s">
        <v>1074</v>
      </c>
      <c r="AQ40" s="556" t="s">
        <v>1074</v>
      </c>
      <c r="AR40" s="556" t="s">
        <v>1074</v>
      </c>
      <c r="AS40" s="556" t="s">
        <v>1074</v>
      </c>
    </row>
    <row r="41" spans="1:45" ht="29.25" customHeight="1">
      <c r="A41" s="535" t="s">
        <v>73</v>
      </c>
      <c r="B41" s="539" t="s">
        <v>74</v>
      </c>
      <c r="C41" s="533" t="s">
        <v>75</v>
      </c>
      <c r="D41" s="556" t="s">
        <v>1074</v>
      </c>
      <c r="E41" s="556" t="s">
        <v>1074</v>
      </c>
      <c r="F41" s="556" t="s">
        <v>1074</v>
      </c>
      <c r="G41" s="556" t="s">
        <v>1074</v>
      </c>
      <c r="H41" s="556" t="s">
        <v>1074</v>
      </c>
      <c r="I41" s="556" t="s">
        <v>1074</v>
      </c>
      <c r="J41" s="556" t="s">
        <v>1074</v>
      </c>
      <c r="K41" s="556" t="s">
        <v>1074</v>
      </c>
      <c r="L41" s="556" t="s">
        <v>1074</v>
      </c>
      <c r="M41" s="556" t="s">
        <v>1074</v>
      </c>
      <c r="N41" s="556" t="s">
        <v>1074</v>
      </c>
      <c r="O41" s="556" t="s">
        <v>1074</v>
      </c>
      <c r="P41" s="556" t="s">
        <v>1074</v>
      </c>
      <c r="Q41" s="556" t="s">
        <v>1074</v>
      </c>
      <c r="R41" s="556" t="s">
        <v>1074</v>
      </c>
      <c r="S41" s="556" t="s">
        <v>1074</v>
      </c>
      <c r="T41" s="556" t="s">
        <v>1074</v>
      </c>
      <c r="U41" s="556" t="s">
        <v>1074</v>
      </c>
      <c r="V41" s="556" t="s">
        <v>1074</v>
      </c>
      <c r="W41" s="556" t="s">
        <v>1074</v>
      </c>
      <c r="X41" s="556" t="s">
        <v>1074</v>
      </c>
      <c r="Y41" s="556" t="s">
        <v>1074</v>
      </c>
      <c r="Z41" s="556" t="s">
        <v>1074</v>
      </c>
      <c r="AA41" s="556" t="s">
        <v>1074</v>
      </c>
      <c r="AB41" s="556" t="s">
        <v>1074</v>
      </c>
      <c r="AC41" s="556" t="s">
        <v>1074</v>
      </c>
      <c r="AD41" s="556" t="s">
        <v>1074</v>
      </c>
      <c r="AE41" s="556" t="s">
        <v>1074</v>
      </c>
      <c r="AF41" s="556" t="s">
        <v>1074</v>
      </c>
      <c r="AG41" s="556" t="s">
        <v>1074</v>
      </c>
      <c r="AH41" s="556" t="s">
        <v>1074</v>
      </c>
      <c r="AI41" s="556" t="s">
        <v>1074</v>
      </c>
      <c r="AJ41" s="556" t="s">
        <v>1074</v>
      </c>
      <c r="AK41" s="556" t="s">
        <v>1074</v>
      </c>
      <c r="AL41" s="556" t="s">
        <v>1074</v>
      </c>
      <c r="AM41" s="556" t="s">
        <v>1074</v>
      </c>
      <c r="AN41" s="556" t="s">
        <v>1074</v>
      </c>
      <c r="AO41" s="556" t="s">
        <v>1074</v>
      </c>
      <c r="AP41" s="556" t="s">
        <v>1074</v>
      </c>
      <c r="AQ41" s="556" t="s">
        <v>1074</v>
      </c>
      <c r="AR41" s="556" t="s">
        <v>1074</v>
      </c>
      <c r="AS41" s="556" t="s">
        <v>1074</v>
      </c>
    </row>
    <row r="42" spans="1:45" ht="29.25" customHeight="1">
      <c r="A42" s="535" t="s">
        <v>76</v>
      </c>
      <c r="B42" s="539" t="s">
        <v>77</v>
      </c>
      <c r="C42" s="533" t="s">
        <v>78</v>
      </c>
      <c r="D42" s="556" t="s">
        <v>1074</v>
      </c>
      <c r="E42" s="556" t="s">
        <v>1074</v>
      </c>
      <c r="F42" s="556" t="s">
        <v>1074</v>
      </c>
      <c r="G42" s="556" t="s">
        <v>1074</v>
      </c>
      <c r="H42" s="556" t="s">
        <v>1074</v>
      </c>
      <c r="I42" s="556" t="s">
        <v>1074</v>
      </c>
      <c r="J42" s="556" t="s">
        <v>1074</v>
      </c>
      <c r="K42" s="556" t="s">
        <v>1074</v>
      </c>
      <c r="L42" s="556" t="s">
        <v>1074</v>
      </c>
      <c r="M42" s="556" t="s">
        <v>1074</v>
      </c>
      <c r="N42" s="556" t="s">
        <v>1074</v>
      </c>
      <c r="O42" s="556" t="s">
        <v>1074</v>
      </c>
      <c r="P42" s="556" t="s">
        <v>1074</v>
      </c>
      <c r="Q42" s="556" t="s">
        <v>1074</v>
      </c>
      <c r="R42" s="556" t="s">
        <v>1074</v>
      </c>
      <c r="S42" s="556" t="s">
        <v>1074</v>
      </c>
      <c r="T42" s="556" t="s">
        <v>1074</v>
      </c>
      <c r="U42" s="556" t="s">
        <v>1074</v>
      </c>
      <c r="V42" s="556" t="s">
        <v>1074</v>
      </c>
      <c r="W42" s="556" t="s">
        <v>1074</v>
      </c>
      <c r="X42" s="556" t="s">
        <v>1074</v>
      </c>
      <c r="Y42" s="556" t="s">
        <v>1074</v>
      </c>
      <c r="Z42" s="556" t="s">
        <v>1074</v>
      </c>
      <c r="AA42" s="556" t="s">
        <v>1074</v>
      </c>
      <c r="AB42" s="556" t="s">
        <v>1074</v>
      </c>
      <c r="AC42" s="556" t="s">
        <v>1074</v>
      </c>
      <c r="AD42" s="556" t="s">
        <v>1074</v>
      </c>
      <c r="AE42" s="556" t="s">
        <v>1074</v>
      </c>
      <c r="AF42" s="556" t="s">
        <v>1074</v>
      </c>
      <c r="AG42" s="556" t="s">
        <v>1074</v>
      </c>
      <c r="AH42" s="556" t="s">
        <v>1074</v>
      </c>
      <c r="AI42" s="556" t="s">
        <v>1074</v>
      </c>
      <c r="AJ42" s="556" t="s">
        <v>1074</v>
      </c>
      <c r="AK42" s="556" t="s">
        <v>1074</v>
      </c>
      <c r="AL42" s="556" t="s">
        <v>1074</v>
      </c>
      <c r="AM42" s="556" t="s">
        <v>1074</v>
      </c>
      <c r="AN42" s="556" t="s">
        <v>1074</v>
      </c>
      <c r="AO42" s="556" t="s">
        <v>1074</v>
      </c>
      <c r="AP42" s="556" t="s">
        <v>1074</v>
      </c>
      <c r="AQ42" s="556" t="s">
        <v>1074</v>
      </c>
      <c r="AR42" s="556" t="s">
        <v>1074</v>
      </c>
      <c r="AS42" s="556" t="s">
        <v>1074</v>
      </c>
    </row>
    <row r="43" spans="1:45" ht="22.5" customHeight="1">
      <c r="A43" s="535" t="s">
        <v>79</v>
      </c>
      <c r="B43" s="539" t="s">
        <v>80</v>
      </c>
      <c r="C43" s="533" t="s">
        <v>81</v>
      </c>
      <c r="D43" s="556" t="s">
        <v>1074</v>
      </c>
      <c r="E43" s="556" t="s">
        <v>1074</v>
      </c>
      <c r="F43" s="556" t="s">
        <v>1074</v>
      </c>
      <c r="G43" s="556" t="s">
        <v>1074</v>
      </c>
      <c r="H43" s="556" t="s">
        <v>1074</v>
      </c>
      <c r="I43" s="556" t="s">
        <v>1074</v>
      </c>
      <c r="J43" s="556" t="s">
        <v>1074</v>
      </c>
      <c r="K43" s="556" t="s">
        <v>1074</v>
      </c>
      <c r="L43" s="556" t="s">
        <v>1074</v>
      </c>
      <c r="M43" s="556" t="s">
        <v>1074</v>
      </c>
      <c r="N43" s="556" t="s">
        <v>1074</v>
      </c>
      <c r="O43" s="556" t="s">
        <v>1074</v>
      </c>
      <c r="P43" s="556" t="s">
        <v>1074</v>
      </c>
      <c r="Q43" s="556" t="s">
        <v>1074</v>
      </c>
      <c r="R43" s="556" t="s">
        <v>1074</v>
      </c>
      <c r="S43" s="556" t="s">
        <v>1074</v>
      </c>
      <c r="T43" s="556" t="s">
        <v>1074</v>
      </c>
      <c r="U43" s="556" t="s">
        <v>1074</v>
      </c>
      <c r="V43" s="556" t="s">
        <v>1074</v>
      </c>
      <c r="W43" s="556" t="s">
        <v>1074</v>
      </c>
      <c r="X43" s="556" t="s">
        <v>1074</v>
      </c>
      <c r="Y43" s="556" t="s">
        <v>1074</v>
      </c>
      <c r="Z43" s="556" t="s">
        <v>1074</v>
      </c>
      <c r="AA43" s="556" t="s">
        <v>1074</v>
      </c>
      <c r="AB43" s="556" t="s">
        <v>1074</v>
      </c>
      <c r="AC43" s="556" t="s">
        <v>1074</v>
      </c>
      <c r="AD43" s="556" t="s">
        <v>1074</v>
      </c>
      <c r="AE43" s="556" t="s">
        <v>1074</v>
      </c>
      <c r="AF43" s="556" t="s">
        <v>1074</v>
      </c>
      <c r="AG43" s="556" t="s">
        <v>1074</v>
      </c>
      <c r="AH43" s="556" t="s">
        <v>1074</v>
      </c>
      <c r="AI43" s="556" t="s">
        <v>1074</v>
      </c>
      <c r="AJ43" s="556" t="s">
        <v>1074</v>
      </c>
      <c r="AK43" s="556" t="s">
        <v>1074</v>
      </c>
      <c r="AL43" s="556" t="s">
        <v>1074</v>
      </c>
      <c r="AM43" s="556" t="s">
        <v>1074</v>
      </c>
      <c r="AN43" s="556" t="s">
        <v>1074</v>
      </c>
      <c r="AO43" s="556" t="s">
        <v>1074</v>
      </c>
      <c r="AP43" s="556" t="s">
        <v>1074</v>
      </c>
      <c r="AQ43" s="556" t="s">
        <v>1074</v>
      </c>
      <c r="AR43" s="556" t="s">
        <v>1074</v>
      </c>
      <c r="AS43" s="556" t="s">
        <v>1074</v>
      </c>
    </row>
    <row r="44" spans="1:45" ht="39.75" customHeight="1">
      <c r="A44" s="535" t="s">
        <v>82</v>
      </c>
      <c r="B44" s="539" t="s">
        <v>83</v>
      </c>
      <c r="C44" s="533" t="s">
        <v>84</v>
      </c>
      <c r="D44" s="556" t="s">
        <v>1074</v>
      </c>
      <c r="E44" s="556" t="s">
        <v>1074</v>
      </c>
      <c r="F44" s="556" t="s">
        <v>1074</v>
      </c>
      <c r="G44" s="556" t="s">
        <v>1074</v>
      </c>
      <c r="H44" s="556" t="s">
        <v>1074</v>
      </c>
      <c r="I44" s="556" t="s">
        <v>1074</v>
      </c>
      <c r="J44" s="556" t="s">
        <v>1074</v>
      </c>
      <c r="K44" s="556" t="s">
        <v>1074</v>
      </c>
      <c r="L44" s="556" t="s">
        <v>1074</v>
      </c>
      <c r="M44" s="556" t="s">
        <v>1074</v>
      </c>
      <c r="N44" s="556" t="s">
        <v>1074</v>
      </c>
      <c r="O44" s="556" t="s">
        <v>1074</v>
      </c>
      <c r="P44" s="556" t="s">
        <v>1074</v>
      </c>
      <c r="Q44" s="556" t="s">
        <v>1074</v>
      </c>
      <c r="R44" s="556" t="s">
        <v>1074</v>
      </c>
      <c r="S44" s="556" t="s">
        <v>1074</v>
      </c>
      <c r="T44" s="556" t="s">
        <v>1074</v>
      </c>
      <c r="U44" s="556" t="s">
        <v>1074</v>
      </c>
      <c r="V44" s="556" t="s">
        <v>1074</v>
      </c>
      <c r="W44" s="556" t="s">
        <v>1074</v>
      </c>
      <c r="X44" s="556" t="s">
        <v>1074</v>
      </c>
      <c r="Y44" s="556" t="s">
        <v>1074</v>
      </c>
      <c r="Z44" s="556" t="s">
        <v>1074</v>
      </c>
      <c r="AA44" s="556" t="s">
        <v>1074</v>
      </c>
      <c r="AB44" s="556" t="s">
        <v>1074</v>
      </c>
      <c r="AC44" s="556" t="s">
        <v>1074</v>
      </c>
      <c r="AD44" s="556" t="s">
        <v>1074</v>
      </c>
      <c r="AE44" s="556" t="s">
        <v>1074</v>
      </c>
      <c r="AF44" s="556" t="s">
        <v>1074</v>
      </c>
      <c r="AG44" s="556" t="s">
        <v>1074</v>
      </c>
      <c r="AH44" s="556" t="s">
        <v>1074</v>
      </c>
      <c r="AI44" s="556" t="s">
        <v>1074</v>
      </c>
      <c r="AJ44" s="556" t="s">
        <v>1074</v>
      </c>
      <c r="AK44" s="556" t="s">
        <v>1074</v>
      </c>
      <c r="AL44" s="556" t="s">
        <v>1074</v>
      </c>
      <c r="AM44" s="556" t="s">
        <v>1074</v>
      </c>
      <c r="AN44" s="556" t="s">
        <v>1074</v>
      </c>
      <c r="AO44" s="556" t="s">
        <v>1074</v>
      </c>
      <c r="AP44" s="556" t="s">
        <v>1074</v>
      </c>
      <c r="AQ44" s="556" t="s">
        <v>1074</v>
      </c>
      <c r="AR44" s="556" t="s">
        <v>1074</v>
      </c>
      <c r="AS44" s="556" t="s">
        <v>1074</v>
      </c>
    </row>
    <row r="45" spans="1:45" ht="45" customHeight="1">
      <c r="A45" s="535" t="s">
        <v>85</v>
      </c>
      <c r="B45" s="540" t="s">
        <v>86</v>
      </c>
      <c r="C45" s="533" t="s">
        <v>87</v>
      </c>
      <c r="D45" s="556" t="s">
        <v>1074</v>
      </c>
      <c r="E45" s="556" t="s">
        <v>1074</v>
      </c>
      <c r="F45" s="556" t="s">
        <v>1074</v>
      </c>
      <c r="G45" s="556" t="s">
        <v>1074</v>
      </c>
      <c r="H45" s="556" t="s">
        <v>1074</v>
      </c>
      <c r="I45" s="556" t="s">
        <v>1074</v>
      </c>
      <c r="J45" s="556" t="s">
        <v>1074</v>
      </c>
      <c r="K45" s="556" t="s">
        <v>1074</v>
      </c>
      <c r="L45" s="556" t="s">
        <v>1074</v>
      </c>
      <c r="M45" s="556" t="s">
        <v>1074</v>
      </c>
      <c r="N45" s="556" t="s">
        <v>1074</v>
      </c>
      <c r="O45" s="556" t="s">
        <v>1074</v>
      </c>
      <c r="P45" s="556" t="s">
        <v>1074</v>
      </c>
      <c r="Q45" s="556" t="s">
        <v>1074</v>
      </c>
      <c r="R45" s="556" t="s">
        <v>1074</v>
      </c>
      <c r="S45" s="556" t="s">
        <v>1074</v>
      </c>
      <c r="T45" s="556" t="s">
        <v>1074</v>
      </c>
      <c r="U45" s="556" t="s">
        <v>1074</v>
      </c>
      <c r="V45" s="556" t="s">
        <v>1074</v>
      </c>
      <c r="W45" s="556" t="s">
        <v>1074</v>
      </c>
      <c r="X45" s="556" t="s">
        <v>1074</v>
      </c>
      <c r="Y45" s="556" t="s">
        <v>1074</v>
      </c>
      <c r="Z45" s="556" t="s">
        <v>1074</v>
      </c>
      <c r="AA45" s="556" t="s">
        <v>1074</v>
      </c>
      <c r="AB45" s="556" t="s">
        <v>1074</v>
      </c>
      <c r="AC45" s="556" t="s">
        <v>1074</v>
      </c>
      <c r="AD45" s="556" t="s">
        <v>1074</v>
      </c>
      <c r="AE45" s="556" t="s">
        <v>1074</v>
      </c>
      <c r="AF45" s="556" t="s">
        <v>1074</v>
      </c>
      <c r="AG45" s="556" t="s">
        <v>1074</v>
      </c>
      <c r="AH45" s="556" t="s">
        <v>1074</v>
      </c>
      <c r="AI45" s="556" t="s">
        <v>1074</v>
      </c>
      <c r="AJ45" s="556" t="s">
        <v>1074</v>
      </c>
      <c r="AK45" s="556" t="s">
        <v>1074</v>
      </c>
      <c r="AL45" s="556" t="s">
        <v>1074</v>
      </c>
      <c r="AM45" s="556" t="s">
        <v>1074</v>
      </c>
      <c r="AN45" s="556" t="s">
        <v>1074</v>
      </c>
      <c r="AO45" s="556" t="s">
        <v>1074</v>
      </c>
      <c r="AP45" s="556" t="s">
        <v>1074</v>
      </c>
      <c r="AQ45" s="556" t="s">
        <v>1074</v>
      </c>
      <c r="AR45" s="556" t="s">
        <v>1074</v>
      </c>
      <c r="AS45" s="556" t="s">
        <v>1074</v>
      </c>
    </row>
    <row r="46" spans="1:45" ht="33.75" customHeight="1">
      <c r="A46" s="535" t="s">
        <v>88</v>
      </c>
      <c r="B46" s="540" t="s">
        <v>89</v>
      </c>
      <c r="C46" s="533" t="s">
        <v>90</v>
      </c>
      <c r="D46" s="556" t="s">
        <v>1074</v>
      </c>
      <c r="E46" s="556" t="s">
        <v>1074</v>
      </c>
      <c r="F46" s="556" t="s">
        <v>1074</v>
      </c>
      <c r="G46" s="556" t="s">
        <v>1074</v>
      </c>
      <c r="H46" s="556" t="s">
        <v>1074</v>
      </c>
      <c r="I46" s="556" t="s">
        <v>1074</v>
      </c>
      <c r="J46" s="556" t="s">
        <v>1074</v>
      </c>
      <c r="K46" s="556" t="s">
        <v>1074</v>
      </c>
      <c r="L46" s="556" t="s">
        <v>1074</v>
      </c>
      <c r="M46" s="556" t="s">
        <v>1074</v>
      </c>
      <c r="N46" s="556" t="s">
        <v>1074</v>
      </c>
      <c r="O46" s="556" t="s">
        <v>1074</v>
      </c>
      <c r="P46" s="556" t="s">
        <v>1074</v>
      </c>
      <c r="Q46" s="556" t="s">
        <v>1074</v>
      </c>
      <c r="R46" s="556" t="s">
        <v>1074</v>
      </c>
      <c r="S46" s="556" t="s">
        <v>1074</v>
      </c>
      <c r="T46" s="556" t="s">
        <v>1074</v>
      </c>
      <c r="U46" s="556" t="s">
        <v>1074</v>
      </c>
      <c r="V46" s="556" t="s">
        <v>1074</v>
      </c>
      <c r="W46" s="556" t="s">
        <v>1074</v>
      </c>
      <c r="X46" s="556" t="s">
        <v>1074</v>
      </c>
      <c r="Y46" s="556" t="s">
        <v>1074</v>
      </c>
      <c r="Z46" s="556" t="s">
        <v>1074</v>
      </c>
      <c r="AA46" s="556" t="s">
        <v>1074</v>
      </c>
      <c r="AB46" s="556" t="s">
        <v>1074</v>
      </c>
      <c r="AC46" s="556" t="s">
        <v>1074</v>
      </c>
      <c r="AD46" s="556" t="s">
        <v>1074</v>
      </c>
      <c r="AE46" s="556" t="s">
        <v>1074</v>
      </c>
      <c r="AF46" s="556" t="s">
        <v>1074</v>
      </c>
      <c r="AG46" s="556" t="s">
        <v>1074</v>
      </c>
      <c r="AH46" s="556" t="s">
        <v>1074</v>
      </c>
      <c r="AI46" s="556" t="s">
        <v>1074</v>
      </c>
      <c r="AJ46" s="556" t="s">
        <v>1074</v>
      </c>
      <c r="AK46" s="556" t="s">
        <v>1074</v>
      </c>
      <c r="AL46" s="556" t="s">
        <v>1074</v>
      </c>
      <c r="AM46" s="556" t="s">
        <v>1074</v>
      </c>
      <c r="AN46" s="556" t="s">
        <v>1074</v>
      </c>
      <c r="AO46" s="556" t="s">
        <v>1074</v>
      </c>
      <c r="AP46" s="556" t="s">
        <v>1074</v>
      </c>
      <c r="AQ46" s="556" t="s">
        <v>1074</v>
      </c>
      <c r="AR46" s="556" t="s">
        <v>1074</v>
      </c>
      <c r="AS46" s="556" t="s">
        <v>1074</v>
      </c>
    </row>
    <row r="47" spans="1:45" ht="30" customHeight="1">
      <c r="A47" s="535" t="s">
        <v>91</v>
      </c>
      <c r="B47" s="539" t="s">
        <v>92</v>
      </c>
      <c r="C47" s="533" t="s">
        <v>93</v>
      </c>
      <c r="D47" s="556" t="s">
        <v>1074</v>
      </c>
      <c r="E47" s="556" t="s">
        <v>1074</v>
      </c>
      <c r="F47" s="556" t="s">
        <v>1074</v>
      </c>
      <c r="G47" s="556" t="s">
        <v>1074</v>
      </c>
      <c r="H47" s="556" t="s">
        <v>1074</v>
      </c>
      <c r="I47" s="556" t="s">
        <v>1074</v>
      </c>
      <c r="J47" s="556" t="s">
        <v>1074</v>
      </c>
      <c r="K47" s="556" t="s">
        <v>1074</v>
      </c>
      <c r="L47" s="556" t="s">
        <v>1074</v>
      </c>
      <c r="M47" s="556" t="s">
        <v>1074</v>
      </c>
      <c r="N47" s="556" t="s">
        <v>1074</v>
      </c>
      <c r="O47" s="556" t="s">
        <v>1074</v>
      </c>
      <c r="P47" s="556" t="s">
        <v>1074</v>
      </c>
      <c r="Q47" s="556" t="s">
        <v>1074</v>
      </c>
      <c r="R47" s="556" t="s">
        <v>1074</v>
      </c>
      <c r="S47" s="556" t="s">
        <v>1074</v>
      </c>
      <c r="T47" s="556" t="s">
        <v>1074</v>
      </c>
      <c r="U47" s="556" t="s">
        <v>1074</v>
      </c>
      <c r="V47" s="556" t="s">
        <v>1074</v>
      </c>
      <c r="W47" s="556" t="s">
        <v>1074</v>
      </c>
      <c r="X47" s="556" t="s">
        <v>1074</v>
      </c>
      <c r="Y47" s="556" t="s">
        <v>1074</v>
      </c>
      <c r="Z47" s="556" t="s">
        <v>1074</v>
      </c>
      <c r="AA47" s="556" t="s">
        <v>1074</v>
      </c>
      <c r="AB47" s="556" t="s">
        <v>1074</v>
      </c>
      <c r="AC47" s="556" t="s">
        <v>1074</v>
      </c>
      <c r="AD47" s="556" t="s">
        <v>1074</v>
      </c>
      <c r="AE47" s="556" t="s">
        <v>1074</v>
      </c>
      <c r="AF47" s="556" t="s">
        <v>1074</v>
      </c>
      <c r="AG47" s="556" t="s">
        <v>1074</v>
      </c>
      <c r="AH47" s="556" t="s">
        <v>1074</v>
      </c>
      <c r="AI47" s="556" t="s">
        <v>1074</v>
      </c>
      <c r="AJ47" s="556" t="s">
        <v>1074</v>
      </c>
      <c r="AK47" s="556" t="s">
        <v>1074</v>
      </c>
      <c r="AL47" s="556" t="s">
        <v>1074</v>
      </c>
      <c r="AM47" s="556" t="s">
        <v>1074</v>
      </c>
      <c r="AN47" s="556" t="s">
        <v>1074</v>
      </c>
      <c r="AO47" s="556" t="s">
        <v>1074</v>
      </c>
      <c r="AP47" s="556" t="s">
        <v>1074</v>
      </c>
      <c r="AQ47" s="556" t="s">
        <v>1074</v>
      </c>
      <c r="AR47" s="556" t="s">
        <v>1074</v>
      </c>
      <c r="AS47" s="556" t="s">
        <v>1074</v>
      </c>
    </row>
    <row r="48" spans="1:45" ht="30" customHeight="1">
      <c r="A48" s="535" t="s">
        <v>94</v>
      </c>
      <c r="B48" s="539" t="s">
        <v>95</v>
      </c>
      <c r="C48" s="533" t="s">
        <v>96</v>
      </c>
      <c r="D48" s="556" t="s">
        <v>1074</v>
      </c>
      <c r="E48" s="556" t="s">
        <v>1074</v>
      </c>
      <c r="F48" s="556" t="s">
        <v>1074</v>
      </c>
      <c r="G48" s="556" t="s">
        <v>1074</v>
      </c>
      <c r="H48" s="556" t="s">
        <v>1074</v>
      </c>
      <c r="I48" s="556" t="s">
        <v>1074</v>
      </c>
      <c r="J48" s="556" t="s">
        <v>1074</v>
      </c>
      <c r="K48" s="556" t="s">
        <v>1074</v>
      </c>
      <c r="L48" s="556" t="s">
        <v>1074</v>
      </c>
      <c r="M48" s="556" t="s">
        <v>1074</v>
      </c>
      <c r="N48" s="556" t="s">
        <v>1074</v>
      </c>
      <c r="O48" s="556" t="s">
        <v>1074</v>
      </c>
      <c r="P48" s="556" t="s">
        <v>1074</v>
      </c>
      <c r="Q48" s="556" t="s">
        <v>1074</v>
      </c>
      <c r="R48" s="556" t="s">
        <v>1074</v>
      </c>
      <c r="S48" s="556" t="s">
        <v>1074</v>
      </c>
      <c r="T48" s="556" t="s">
        <v>1074</v>
      </c>
      <c r="U48" s="556" t="s">
        <v>1074</v>
      </c>
      <c r="V48" s="556" t="s">
        <v>1074</v>
      </c>
      <c r="W48" s="556" t="s">
        <v>1074</v>
      </c>
      <c r="X48" s="556" t="s">
        <v>1074</v>
      </c>
      <c r="Y48" s="556" t="s">
        <v>1074</v>
      </c>
      <c r="Z48" s="556" t="s">
        <v>1074</v>
      </c>
      <c r="AA48" s="556" t="s">
        <v>1074</v>
      </c>
      <c r="AB48" s="556" t="s">
        <v>1074</v>
      </c>
      <c r="AC48" s="556" t="s">
        <v>1074</v>
      </c>
      <c r="AD48" s="556" t="s">
        <v>1074</v>
      </c>
      <c r="AE48" s="556" t="s">
        <v>1074</v>
      </c>
      <c r="AF48" s="556" t="s">
        <v>1074</v>
      </c>
      <c r="AG48" s="556" t="s">
        <v>1074</v>
      </c>
      <c r="AH48" s="556" t="s">
        <v>1074</v>
      </c>
      <c r="AI48" s="556" t="s">
        <v>1074</v>
      </c>
      <c r="AJ48" s="556" t="s">
        <v>1074</v>
      </c>
      <c r="AK48" s="556" t="s">
        <v>1074</v>
      </c>
      <c r="AL48" s="556" t="s">
        <v>1074</v>
      </c>
      <c r="AM48" s="556" t="s">
        <v>1074</v>
      </c>
      <c r="AN48" s="556" t="s">
        <v>1074</v>
      </c>
      <c r="AO48" s="556" t="s">
        <v>1074</v>
      </c>
      <c r="AP48" s="556" t="s">
        <v>1074</v>
      </c>
      <c r="AQ48" s="556" t="s">
        <v>1074</v>
      </c>
      <c r="AR48" s="556" t="s">
        <v>1074</v>
      </c>
      <c r="AS48" s="556" t="s">
        <v>1074</v>
      </c>
    </row>
    <row r="49" spans="1:45" ht="21" customHeight="1">
      <c r="A49" s="541" t="s">
        <v>97</v>
      </c>
      <c r="B49" s="542" t="s">
        <v>98</v>
      </c>
      <c r="C49" s="543" t="s">
        <v>25</v>
      </c>
      <c r="D49" s="556" t="s">
        <v>1074</v>
      </c>
      <c r="E49" s="556" t="s">
        <v>1074</v>
      </c>
      <c r="F49" s="556" t="s">
        <v>1074</v>
      </c>
      <c r="G49" s="556" t="s">
        <v>1074</v>
      </c>
      <c r="H49" s="556" t="s">
        <v>1074</v>
      </c>
      <c r="I49" s="556" t="s">
        <v>1074</v>
      </c>
      <c r="J49" s="556" t="s">
        <v>1074</v>
      </c>
      <c r="K49" s="556" t="s">
        <v>1074</v>
      </c>
      <c r="L49" s="556" t="s">
        <v>1074</v>
      </c>
      <c r="M49" s="556" t="s">
        <v>1074</v>
      </c>
      <c r="N49" s="556" t="s">
        <v>1074</v>
      </c>
      <c r="O49" s="556" t="s">
        <v>1074</v>
      </c>
      <c r="P49" s="556" t="s">
        <v>1074</v>
      </c>
      <c r="Q49" s="556" t="s">
        <v>1074</v>
      </c>
      <c r="R49" s="556" t="s">
        <v>1074</v>
      </c>
      <c r="S49" s="556" t="s">
        <v>1074</v>
      </c>
      <c r="T49" s="556" t="s">
        <v>1074</v>
      </c>
      <c r="U49" s="556" t="s">
        <v>1074</v>
      </c>
      <c r="V49" s="556" t="s">
        <v>1074</v>
      </c>
      <c r="W49" s="556" t="s">
        <v>1074</v>
      </c>
      <c r="X49" s="556" t="s">
        <v>1074</v>
      </c>
      <c r="Y49" s="556" t="s">
        <v>1074</v>
      </c>
      <c r="Z49" s="556" t="s">
        <v>1074</v>
      </c>
      <c r="AA49" s="556" t="s">
        <v>1074</v>
      </c>
      <c r="AB49" s="556" t="s">
        <v>1074</v>
      </c>
      <c r="AC49" s="556" t="s">
        <v>1074</v>
      </c>
      <c r="AD49" s="556" t="s">
        <v>1074</v>
      </c>
      <c r="AE49" s="556" t="s">
        <v>1074</v>
      </c>
      <c r="AF49" s="556" t="s">
        <v>1074</v>
      </c>
      <c r="AG49" s="556" t="s">
        <v>1074</v>
      </c>
      <c r="AH49" s="556" t="s">
        <v>1074</v>
      </c>
      <c r="AI49" s="556" t="s">
        <v>1074</v>
      </c>
      <c r="AJ49" s="556" t="s">
        <v>1074</v>
      </c>
      <c r="AK49" s="556" t="s">
        <v>1074</v>
      </c>
      <c r="AL49" s="556" t="s">
        <v>1074</v>
      </c>
      <c r="AM49" s="556" t="s">
        <v>1074</v>
      </c>
      <c r="AN49" s="556" t="s">
        <v>1074</v>
      </c>
      <c r="AO49" s="556" t="s">
        <v>1074</v>
      </c>
      <c r="AP49" s="556" t="s">
        <v>1074</v>
      </c>
      <c r="AQ49" s="556" t="s">
        <v>1074</v>
      </c>
      <c r="AR49" s="556" t="s">
        <v>1074</v>
      </c>
      <c r="AS49" s="556" t="s">
        <v>1074</v>
      </c>
    </row>
    <row r="50" spans="1:45" ht="30" customHeight="1">
      <c r="A50" s="535" t="s">
        <v>99</v>
      </c>
      <c r="B50" s="512" t="s">
        <v>100</v>
      </c>
      <c r="C50" s="533" t="s">
        <v>101</v>
      </c>
      <c r="D50" s="556" t="s">
        <v>1074</v>
      </c>
      <c r="E50" s="556" t="s">
        <v>1074</v>
      </c>
      <c r="F50" s="556" t="s">
        <v>1074</v>
      </c>
      <c r="G50" s="556" t="s">
        <v>1074</v>
      </c>
      <c r="H50" s="556" t="s">
        <v>1074</v>
      </c>
      <c r="I50" s="556" t="s">
        <v>1074</v>
      </c>
      <c r="J50" s="556" t="s">
        <v>1074</v>
      </c>
      <c r="K50" s="556" t="s">
        <v>1074</v>
      </c>
      <c r="L50" s="556" t="s">
        <v>1074</v>
      </c>
      <c r="M50" s="556" t="s">
        <v>1074</v>
      </c>
      <c r="N50" s="556" t="s">
        <v>1074</v>
      </c>
      <c r="O50" s="556" t="s">
        <v>1074</v>
      </c>
      <c r="P50" s="556" t="s">
        <v>1074</v>
      </c>
      <c r="Q50" s="556" t="s">
        <v>1074</v>
      </c>
      <c r="R50" s="556" t="s">
        <v>1074</v>
      </c>
      <c r="S50" s="556" t="s">
        <v>1074</v>
      </c>
      <c r="T50" s="556" t="s">
        <v>1074</v>
      </c>
      <c r="U50" s="556" t="s">
        <v>1074</v>
      </c>
      <c r="V50" s="556" t="s">
        <v>1074</v>
      </c>
      <c r="W50" s="556" t="s">
        <v>1074</v>
      </c>
      <c r="X50" s="556" t="s">
        <v>1074</v>
      </c>
      <c r="Y50" s="556" t="s">
        <v>1074</v>
      </c>
      <c r="Z50" s="556" t="s">
        <v>1074</v>
      </c>
      <c r="AA50" s="556" t="s">
        <v>1074</v>
      </c>
      <c r="AB50" s="556" t="s">
        <v>1074</v>
      </c>
      <c r="AC50" s="556" t="s">
        <v>1074</v>
      </c>
      <c r="AD50" s="556" t="s">
        <v>1074</v>
      </c>
      <c r="AE50" s="556" t="s">
        <v>1074</v>
      </c>
      <c r="AF50" s="556" t="s">
        <v>1074</v>
      </c>
      <c r="AG50" s="556" t="s">
        <v>1074</v>
      </c>
      <c r="AH50" s="556" t="s">
        <v>1074</v>
      </c>
      <c r="AI50" s="556" t="s">
        <v>1074</v>
      </c>
      <c r="AJ50" s="556" t="s">
        <v>1074</v>
      </c>
      <c r="AK50" s="556" t="s">
        <v>1074</v>
      </c>
      <c r="AL50" s="556" t="s">
        <v>1074</v>
      </c>
      <c r="AM50" s="556" t="s">
        <v>1074</v>
      </c>
      <c r="AN50" s="556" t="s">
        <v>1074</v>
      </c>
      <c r="AO50" s="556" t="s">
        <v>1074</v>
      </c>
      <c r="AP50" s="556" t="s">
        <v>1074</v>
      </c>
      <c r="AQ50" s="556" t="s">
        <v>1074</v>
      </c>
      <c r="AR50" s="556" t="s">
        <v>1074</v>
      </c>
      <c r="AS50" s="556" t="s">
        <v>1074</v>
      </c>
    </row>
    <row r="51" spans="1:45" ht="31.5" customHeight="1">
      <c r="A51" s="535" t="s">
        <v>102</v>
      </c>
      <c r="B51" s="512" t="s">
        <v>103</v>
      </c>
      <c r="C51" s="533" t="s">
        <v>104</v>
      </c>
      <c r="D51" s="556" t="s">
        <v>1074</v>
      </c>
      <c r="E51" s="556" t="s">
        <v>1074</v>
      </c>
      <c r="F51" s="556" t="s">
        <v>1074</v>
      </c>
      <c r="G51" s="556" t="s">
        <v>1074</v>
      </c>
      <c r="H51" s="556" t="s">
        <v>1074</v>
      </c>
      <c r="I51" s="556" t="s">
        <v>1074</v>
      </c>
      <c r="J51" s="556" t="s">
        <v>1074</v>
      </c>
      <c r="K51" s="556" t="s">
        <v>1074</v>
      </c>
      <c r="L51" s="556" t="s">
        <v>1074</v>
      </c>
      <c r="M51" s="556" t="s">
        <v>1074</v>
      </c>
      <c r="N51" s="556" t="s">
        <v>1074</v>
      </c>
      <c r="O51" s="556" t="s">
        <v>1074</v>
      </c>
      <c r="P51" s="556" t="s">
        <v>1074</v>
      </c>
      <c r="Q51" s="556" t="s">
        <v>1074</v>
      </c>
      <c r="R51" s="556" t="s">
        <v>1074</v>
      </c>
      <c r="S51" s="556" t="s">
        <v>1074</v>
      </c>
      <c r="T51" s="556" t="s">
        <v>1074</v>
      </c>
      <c r="U51" s="556" t="s">
        <v>1074</v>
      </c>
      <c r="V51" s="556" t="s">
        <v>1074</v>
      </c>
      <c r="W51" s="556" t="s">
        <v>1074</v>
      </c>
      <c r="X51" s="556" t="s">
        <v>1074</v>
      </c>
      <c r="Y51" s="556" t="s">
        <v>1074</v>
      </c>
      <c r="Z51" s="556" t="s">
        <v>1074</v>
      </c>
      <c r="AA51" s="556" t="s">
        <v>1074</v>
      </c>
      <c r="AB51" s="556" t="s">
        <v>1074</v>
      </c>
      <c r="AC51" s="556" t="s">
        <v>1074</v>
      </c>
      <c r="AD51" s="556" t="s">
        <v>1074</v>
      </c>
      <c r="AE51" s="556" t="s">
        <v>1074</v>
      </c>
      <c r="AF51" s="556" t="s">
        <v>1074</v>
      </c>
      <c r="AG51" s="556" t="s">
        <v>1074</v>
      </c>
      <c r="AH51" s="556" t="s">
        <v>1074</v>
      </c>
      <c r="AI51" s="556" t="s">
        <v>1074</v>
      </c>
      <c r="AJ51" s="556" t="s">
        <v>1074</v>
      </c>
      <c r="AK51" s="556" t="s">
        <v>1074</v>
      </c>
      <c r="AL51" s="556" t="s">
        <v>1074</v>
      </c>
      <c r="AM51" s="556" t="s">
        <v>1074</v>
      </c>
      <c r="AN51" s="556" t="s">
        <v>1074</v>
      </c>
      <c r="AO51" s="556" t="s">
        <v>1074</v>
      </c>
      <c r="AP51" s="556" t="s">
        <v>1074</v>
      </c>
      <c r="AQ51" s="556" t="s">
        <v>1074</v>
      </c>
      <c r="AR51" s="556" t="s">
        <v>1074</v>
      </c>
      <c r="AS51" s="556" t="s">
        <v>1074</v>
      </c>
    </row>
    <row r="52" spans="1:45" ht="31.5" customHeight="1">
      <c r="A52" s="535" t="s">
        <v>105</v>
      </c>
      <c r="B52" s="512" t="s">
        <v>106</v>
      </c>
      <c r="C52" s="533" t="s">
        <v>107</v>
      </c>
      <c r="D52" s="556" t="s">
        <v>1074</v>
      </c>
      <c r="E52" s="556" t="s">
        <v>1074</v>
      </c>
      <c r="F52" s="556" t="s">
        <v>1074</v>
      </c>
      <c r="G52" s="556" t="s">
        <v>1074</v>
      </c>
      <c r="H52" s="556" t="s">
        <v>1074</v>
      </c>
      <c r="I52" s="556" t="s">
        <v>1074</v>
      </c>
      <c r="J52" s="556" t="s">
        <v>1074</v>
      </c>
      <c r="K52" s="556" t="s">
        <v>1074</v>
      </c>
      <c r="L52" s="556" t="s">
        <v>1074</v>
      </c>
      <c r="M52" s="556" t="s">
        <v>1074</v>
      </c>
      <c r="N52" s="556" t="s">
        <v>1074</v>
      </c>
      <c r="O52" s="556" t="s">
        <v>1074</v>
      </c>
      <c r="P52" s="556" t="s">
        <v>1074</v>
      </c>
      <c r="Q52" s="556" t="s">
        <v>1074</v>
      </c>
      <c r="R52" s="556" t="s">
        <v>1074</v>
      </c>
      <c r="S52" s="556" t="s">
        <v>1074</v>
      </c>
      <c r="T52" s="556" t="s">
        <v>1074</v>
      </c>
      <c r="U52" s="556" t="s">
        <v>1074</v>
      </c>
      <c r="V52" s="556" t="s">
        <v>1074</v>
      </c>
      <c r="W52" s="556" t="s">
        <v>1074</v>
      </c>
      <c r="X52" s="556" t="s">
        <v>1074</v>
      </c>
      <c r="Y52" s="556" t="s">
        <v>1074</v>
      </c>
      <c r="Z52" s="556" t="s">
        <v>1074</v>
      </c>
      <c r="AA52" s="556" t="s">
        <v>1074</v>
      </c>
      <c r="AB52" s="556" t="s">
        <v>1074</v>
      </c>
      <c r="AC52" s="556" t="s">
        <v>1074</v>
      </c>
      <c r="AD52" s="556" t="s">
        <v>1074</v>
      </c>
      <c r="AE52" s="556" t="s">
        <v>1074</v>
      </c>
      <c r="AF52" s="556" t="s">
        <v>1074</v>
      </c>
      <c r="AG52" s="556" t="s">
        <v>1074</v>
      </c>
      <c r="AH52" s="556" t="s">
        <v>1074</v>
      </c>
      <c r="AI52" s="556" t="s">
        <v>1074</v>
      </c>
      <c r="AJ52" s="556" t="s">
        <v>1074</v>
      </c>
      <c r="AK52" s="556" t="s">
        <v>1074</v>
      </c>
      <c r="AL52" s="556" t="s">
        <v>1074</v>
      </c>
      <c r="AM52" s="556" t="s">
        <v>1074</v>
      </c>
      <c r="AN52" s="556" t="s">
        <v>1074</v>
      </c>
      <c r="AO52" s="556" t="s">
        <v>1074</v>
      </c>
      <c r="AP52" s="556" t="s">
        <v>1074</v>
      </c>
      <c r="AQ52" s="556" t="s">
        <v>1074</v>
      </c>
      <c r="AR52" s="556" t="s">
        <v>1074</v>
      </c>
      <c r="AS52" s="556" t="s">
        <v>1074</v>
      </c>
    </row>
    <row r="53" spans="1:45" ht="30" customHeight="1">
      <c r="A53" s="535" t="s">
        <v>108</v>
      </c>
      <c r="B53" s="512" t="s">
        <v>109</v>
      </c>
      <c r="C53" s="533" t="s">
        <v>110</v>
      </c>
      <c r="D53" s="556" t="s">
        <v>1074</v>
      </c>
      <c r="E53" s="556" t="s">
        <v>1074</v>
      </c>
      <c r="F53" s="556" t="s">
        <v>1074</v>
      </c>
      <c r="G53" s="556" t="s">
        <v>1074</v>
      </c>
      <c r="H53" s="556" t="s">
        <v>1074</v>
      </c>
      <c r="I53" s="556" t="s">
        <v>1074</v>
      </c>
      <c r="J53" s="556" t="s">
        <v>1074</v>
      </c>
      <c r="K53" s="556" t="s">
        <v>1074</v>
      </c>
      <c r="L53" s="556" t="s">
        <v>1074</v>
      </c>
      <c r="M53" s="556" t="s">
        <v>1074</v>
      </c>
      <c r="N53" s="556" t="s">
        <v>1074</v>
      </c>
      <c r="O53" s="556" t="s">
        <v>1074</v>
      </c>
      <c r="P53" s="556" t="s">
        <v>1074</v>
      </c>
      <c r="Q53" s="556" t="s">
        <v>1074</v>
      </c>
      <c r="R53" s="556" t="s">
        <v>1074</v>
      </c>
      <c r="S53" s="556" t="s">
        <v>1074</v>
      </c>
      <c r="T53" s="556" t="s">
        <v>1074</v>
      </c>
      <c r="U53" s="556" t="s">
        <v>1074</v>
      </c>
      <c r="V53" s="556" t="s">
        <v>1074</v>
      </c>
      <c r="W53" s="556" t="s">
        <v>1074</v>
      </c>
      <c r="X53" s="556" t="s">
        <v>1074</v>
      </c>
      <c r="Y53" s="556" t="s">
        <v>1074</v>
      </c>
      <c r="Z53" s="556" t="s">
        <v>1074</v>
      </c>
      <c r="AA53" s="556" t="s">
        <v>1074</v>
      </c>
      <c r="AB53" s="556" t="s">
        <v>1074</v>
      </c>
      <c r="AC53" s="556" t="s">
        <v>1074</v>
      </c>
      <c r="AD53" s="556" t="s">
        <v>1074</v>
      </c>
      <c r="AE53" s="556" t="s">
        <v>1074</v>
      </c>
      <c r="AF53" s="556" t="s">
        <v>1074</v>
      </c>
      <c r="AG53" s="556" t="s">
        <v>1074</v>
      </c>
      <c r="AH53" s="556" t="s">
        <v>1074</v>
      </c>
      <c r="AI53" s="556" t="s">
        <v>1074</v>
      </c>
      <c r="AJ53" s="556" t="s">
        <v>1074</v>
      </c>
      <c r="AK53" s="556" t="s">
        <v>1074</v>
      </c>
      <c r="AL53" s="556" t="s">
        <v>1074</v>
      </c>
      <c r="AM53" s="556" t="s">
        <v>1074</v>
      </c>
      <c r="AN53" s="556" t="s">
        <v>1074</v>
      </c>
      <c r="AO53" s="556" t="s">
        <v>1074</v>
      </c>
      <c r="AP53" s="556" t="s">
        <v>1074</v>
      </c>
      <c r="AQ53" s="556" t="s">
        <v>1074</v>
      </c>
      <c r="AR53" s="556" t="s">
        <v>1074</v>
      </c>
      <c r="AS53" s="556" t="s">
        <v>1074</v>
      </c>
    </row>
    <row r="54" spans="1:45" ht="23.25" customHeight="1">
      <c r="A54" s="535" t="s">
        <v>111</v>
      </c>
      <c r="B54" s="512" t="s">
        <v>112</v>
      </c>
      <c r="C54" s="533" t="s">
        <v>113</v>
      </c>
      <c r="D54" s="556" t="s">
        <v>1074</v>
      </c>
      <c r="E54" s="556" t="s">
        <v>1074</v>
      </c>
      <c r="F54" s="556" t="s">
        <v>1074</v>
      </c>
      <c r="G54" s="556" t="s">
        <v>1074</v>
      </c>
      <c r="H54" s="556" t="s">
        <v>1074</v>
      </c>
      <c r="I54" s="556" t="s">
        <v>1074</v>
      </c>
      <c r="J54" s="556" t="s">
        <v>1074</v>
      </c>
      <c r="K54" s="556" t="s">
        <v>1074</v>
      </c>
      <c r="L54" s="556" t="s">
        <v>1074</v>
      </c>
      <c r="M54" s="556" t="s">
        <v>1074</v>
      </c>
      <c r="N54" s="556" t="s">
        <v>1074</v>
      </c>
      <c r="O54" s="556" t="s">
        <v>1074</v>
      </c>
      <c r="P54" s="556" t="s">
        <v>1074</v>
      </c>
      <c r="Q54" s="556" t="s">
        <v>1074</v>
      </c>
      <c r="R54" s="556" t="s">
        <v>1074</v>
      </c>
      <c r="S54" s="556" t="s">
        <v>1074</v>
      </c>
      <c r="T54" s="556" t="s">
        <v>1074</v>
      </c>
      <c r="U54" s="556" t="s">
        <v>1074</v>
      </c>
      <c r="V54" s="556" t="s">
        <v>1074</v>
      </c>
      <c r="W54" s="556" t="s">
        <v>1074</v>
      </c>
      <c r="X54" s="556" t="s">
        <v>1074</v>
      </c>
      <c r="Y54" s="556" t="s">
        <v>1074</v>
      </c>
      <c r="Z54" s="556" t="s">
        <v>1074</v>
      </c>
      <c r="AA54" s="556" t="s">
        <v>1074</v>
      </c>
      <c r="AB54" s="556" t="s">
        <v>1074</v>
      </c>
      <c r="AC54" s="556" t="s">
        <v>1074</v>
      </c>
      <c r="AD54" s="556" t="s">
        <v>1074</v>
      </c>
      <c r="AE54" s="556" t="s">
        <v>1074</v>
      </c>
      <c r="AF54" s="556" t="s">
        <v>1074</v>
      </c>
      <c r="AG54" s="556" t="s">
        <v>1074</v>
      </c>
      <c r="AH54" s="556" t="s">
        <v>1074</v>
      </c>
      <c r="AI54" s="556" t="s">
        <v>1074</v>
      </c>
      <c r="AJ54" s="556" t="s">
        <v>1074</v>
      </c>
      <c r="AK54" s="556" t="s">
        <v>1074</v>
      </c>
      <c r="AL54" s="556" t="s">
        <v>1074</v>
      </c>
      <c r="AM54" s="556" t="s">
        <v>1074</v>
      </c>
      <c r="AN54" s="556" t="s">
        <v>1074</v>
      </c>
      <c r="AO54" s="556" t="s">
        <v>1074</v>
      </c>
      <c r="AP54" s="556" t="s">
        <v>1074</v>
      </c>
      <c r="AQ54" s="556" t="s">
        <v>1074</v>
      </c>
      <c r="AR54" s="556" t="s">
        <v>1074</v>
      </c>
      <c r="AS54" s="556" t="s">
        <v>1074</v>
      </c>
    </row>
    <row r="55" spans="1:45" ht="27" customHeight="1">
      <c r="A55" s="535" t="s">
        <v>114</v>
      </c>
      <c r="B55" s="512" t="s">
        <v>115</v>
      </c>
      <c r="C55" s="533" t="s">
        <v>116</v>
      </c>
      <c r="D55" s="556" t="s">
        <v>1074</v>
      </c>
      <c r="E55" s="556" t="s">
        <v>1074</v>
      </c>
      <c r="F55" s="556" t="s">
        <v>1074</v>
      </c>
      <c r="G55" s="556" t="s">
        <v>1074</v>
      </c>
      <c r="H55" s="556" t="s">
        <v>1074</v>
      </c>
      <c r="I55" s="556" t="s">
        <v>1074</v>
      </c>
      <c r="J55" s="556" t="s">
        <v>1074</v>
      </c>
      <c r="K55" s="556" t="s">
        <v>1074</v>
      </c>
      <c r="L55" s="556" t="s">
        <v>1074</v>
      </c>
      <c r="M55" s="556" t="s">
        <v>1074</v>
      </c>
      <c r="N55" s="556" t="s">
        <v>1074</v>
      </c>
      <c r="O55" s="556" t="s">
        <v>1074</v>
      </c>
      <c r="P55" s="556" t="s">
        <v>1074</v>
      </c>
      <c r="Q55" s="556" t="s">
        <v>1074</v>
      </c>
      <c r="R55" s="556" t="s">
        <v>1074</v>
      </c>
      <c r="S55" s="556" t="s">
        <v>1074</v>
      </c>
      <c r="T55" s="556" t="s">
        <v>1074</v>
      </c>
      <c r="U55" s="556" t="s">
        <v>1074</v>
      </c>
      <c r="V55" s="556" t="s">
        <v>1074</v>
      </c>
      <c r="W55" s="556" t="s">
        <v>1074</v>
      </c>
      <c r="X55" s="556" t="s">
        <v>1074</v>
      </c>
      <c r="Y55" s="556" t="s">
        <v>1074</v>
      </c>
      <c r="Z55" s="556" t="s">
        <v>1074</v>
      </c>
      <c r="AA55" s="556" t="s">
        <v>1074</v>
      </c>
      <c r="AB55" s="556" t="s">
        <v>1074</v>
      </c>
      <c r="AC55" s="556" t="s">
        <v>1074</v>
      </c>
      <c r="AD55" s="556" t="s">
        <v>1074</v>
      </c>
      <c r="AE55" s="556" t="s">
        <v>1074</v>
      </c>
      <c r="AF55" s="556" t="s">
        <v>1074</v>
      </c>
      <c r="AG55" s="556" t="s">
        <v>1074</v>
      </c>
      <c r="AH55" s="556" t="s">
        <v>1074</v>
      </c>
      <c r="AI55" s="556" t="s">
        <v>1074</v>
      </c>
      <c r="AJ55" s="556" t="s">
        <v>1074</v>
      </c>
      <c r="AK55" s="556" t="s">
        <v>1074</v>
      </c>
      <c r="AL55" s="556" t="s">
        <v>1074</v>
      </c>
      <c r="AM55" s="556" t="s">
        <v>1074</v>
      </c>
      <c r="AN55" s="556" t="s">
        <v>1074</v>
      </c>
      <c r="AO55" s="556" t="s">
        <v>1074</v>
      </c>
      <c r="AP55" s="556" t="s">
        <v>1074</v>
      </c>
      <c r="AQ55" s="556" t="s">
        <v>1074</v>
      </c>
      <c r="AR55" s="556" t="s">
        <v>1074</v>
      </c>
      <c r="AS55" s="556" t="s">
        <v>1074</v>
      </c>
    </row>
    <row r="56" spans="1:45" ht="41.25" customHeight="1">
      <c r="A56" s="535" t="s">
        <v>117</v>
      </c>
      <c r="B56" s="512" t="s">
        <v>169</v>
      </c>
      <c r="C56" s="533" t="s">
        <v>119</v>
      </c>
      <c r="D56" s="556" t="s">
        <v>1074</v>
      </c>
      <c r="E56" s="556" t="s">
        <v>1074</v>
      </c>
      <c r="F56" s="556" t="s">
        <v>1074</v>
      </c>
      <c r="G56" s="556" t="s">
        <v>1074</v>
      </c>
      <c r="H56" s="556" t="s">
        <v>1074</v>
      </c>
      <c r="I56" s="556" t="s">
        <v>1074</v>
      </c>
      <c r="J56" s="556" t="s">
        <v>1074</v>
      </c>
      <c r="K56" s="556" t="s">
        <v>1074</v>
      </c>
      <c r="L56" s="556" t="s">
        <v>1074</v>
      </c>
      <c r="M56" s="556" t="s">
        <v>1074</v>
      </c>
      <c r="N56" s="556" t="s">
        <v>1074</v>
      </c>
      <c r="O56" s="556" t="s">
        <v>1074</v>
      </c>
      <c r="P56" s="556" t="s">
        <v>1074</v>
      </c>
      <c r="Q56" s="556" t="s">
        <v>1074</v>
      </c>
      <c r="R56" s="556" t="s">
        <v>1074</v>
      </c>
      <c r="S56" s="556" t="s">
        <v>1074</v>
      </c>
      <c r="T56" s="556" t="s">
        <v>1074</v>
      </c>
      <c r="U56" s="556" t="s">
        <v>1074</v>
      </c>
      <c r="V56" s="556" t="s">
        <v>1074</v>
      </c>
      <c r="W56" s="556" t="s">
        <v>1074</v>
      </c>
      <c r="X56" s="556" t="s">
        <v>1074</v>
      </c>
      <c r="Y56" s="556" t="s">
        <v>1074</v>
      </c>
      <c r="Z56" s="556" t="s">
        <v>1074</v>
      </c>
      <c r="AA56" s="556" t="s">
        <v>1074</v>
      </c>
      <c r="AB56" s="556" t="s">
        <v>1074</v>
      </c>
      <c r="AC56" s="556" t="s">
        <v>1074</v>
      </c>
      <c r="AD56" s="556" t="s">
        <v>1074</v>
      </c>
      <c r="AE56" s="556" t="s">
        <v>1074</v>
      </c>
      <c r="AF56" s="556" t="s">
        <v>1074</v>
      </c>
      <c r="AG56" s="556" t="s">
        <v>1074</v>
      </c>
      <c r="AH56" s="556" t="s">
        <v>1074</v>
      </c>
      <c r="AI56" s="556" t="s">
        <v>1074</v>
      </c>
      <c r="AJ56" s="556" t="s">
        <v>1074</v>
      </c>
      <c r="AK56" s="556" t="s">
        <v>1074</v>
      </c>
      <c r="AL56" s="556" t="s">
        <v>1074</v>
      </c>
      <c r="AM56" s="556" t="s">
        <v>1074</v>
      </c>
      <c r="AN56" s="556" t="s">
        <v>1074</v>
      </c>
      <c r="AO56" s="556" t="s">
        <v>1074</v>
      </c>
      <c r="AP56" s="556" t="s">
        <v>1074</v>
      </c>
      <c r="AQ56" s="556" t="s">
        <v>1074</v>
      </c>
      <c r="AR56" s="556" t="s">
        <v>1074</v>
      </c>
      <c r="AS56" s="556" t="s">
        <v>1074</v>
      </c>
    </row>
    <row r="57" spans="1:45" ht="24" customHeight="1">
      <c r="A57" s="535" t="s">
        <v>120</v>
      </c>
      <c r="B57" s="512" t="s">
        <v>121</v>
      </c>
      <c r="C57" s="533" t="s">
        <v>122</v>
      </c>
      <c r="D57" s="556" t="s">
        <v>1074</v>
      </c>
      <c r="E57" s="556" t="s">
        <v>1074</v>
      </c>
      <c r="F57" s="556" t="s">
        <v>1074</v>
      </c>
      <c r="G57" s="556" t="s">
        <v>1074</v>
      </c>
      <c r="H57" s="556" t="s">
        <v>1074</v>
      </c>
      <c r="I57" s="556" t="s">
        <v>1074</v>
      </c>
      <c r="J57" s="556" t="s">
        <v>1074</v>
      </c>
      <c r="K57" s="556" t="s">
        <v>1074</v>
      </c>
      <c r="L57" s="556" t="s">
        <v>1074</v>
      </c>
      <c r="M57" s="556" t="s">
        <v>1074</v>
      </c>
      <c r="N57" s="556" t="s">
        <v>1074</v>
      </c>
      <c r="O57" s="556" t="s">
        <v>1074</v>
      </c>
      <c r="P57" s="556" t="s">
        <v>1074</v>
      </c>
      <c r="Q57" s="556" t="s">
        <v>1074</v>
      </c>
      <c r="R57" s="556" t="s">
        <v>1074</v>
      </c>
      <c r="S57" s="556" t="s">
        <v>1074</v>
      </c>
      <c r="T57" s="556" t="s">
        <v>1074</v>
      </c>
      <c r="U57" s="556" t="s">
        <v>1074</v>
      </c>
      <c r="V57" s="556" t="s">
        <v>1074</v>
      </c>
      <c r="W57" s="556" t="s">
        <v>1074</v>
      </c>
      <c r="X57" s="556" t="s">
        <v>1074</v>
      </c>
      <c r="Y57" s="556" t="s">
        <v>1074</v>
      </c>
      <c r="Z57" s="556" t="s">
        <v>1074</v>
      </c>
      <c r="AA57" s="556" t="s">
        <v>1074</v>
      </c>
      <c r="AB57" s="556" t="s">
        <v>1074</v>
      </c>
      <c r="AC57" s="556" t="s">
        <v>1074</v>
      </c>
      <c r="AD57" s="556" t="s">
        <v>1074</v>
      </c>
      <c r="AE57" s="556" t="s">
        <v>1074</v>
      </c>
      <c r="AF57" s="556" t="s">
        <v>1074</v>
      </c>
      <c r="AG57" s="556" t="s">
        <v>1074</v>
      </c>
      <c r="AH57" s="556" t="s">
        <v>1074</v>
      </c>
      <c r="AI57" s="556" t="s">
        <v>1074</v>
      </c>
      <c r="AJ57" s="556" t="s">
        <v>1074</v>
      </c>
      <c r="AK57" s="556" t="s">
        <v>1074</v>
      </c>
      <c r="AL57" s="556" t="s">
        <v>1074</v>
      </c>
      <c r="AM57" s="556" t="s">
        <v>1074</v>
      </c>
      <c r="AN57" s="556" t="s">
        <v>1074</v>
      </c>
      <c r="AO57" s="556" t="s">
        <v>1074</v>
      </c>
      <c r="AP57" s="556" t="s">
        <v>1074</v>
      </c>
      <c r="AQ57" s="556" t="s">
        <v>1074</v>
      </c>
      <c r="AR57" s="556" t="s">
        <v>1074</v>
      </c>
      <c r="AS57" s="556" t="s">
        <v>1074</v>
      </c>
    </row>
    <row r="58" spans="1:45" ht="60" customHeight="1">
      <c r="A58" s="535" t="s">
        <v>123</v>
      </c>
      <c r="B58" s="512" t="s">
        <v>124</v>
      </c>
      <c r="C58" s="533" t="s">
        <v>125</v>
      </c>
      <c r="D58" s="556" t="s">
        <v>1074</v>
      </c>
      <c r="E58" s="556" t="s">
        <v>1074</v>
      </c>
      <c r="F58" s="556" t="s">
        <v>1074</v>
      </c>
      <c r="G58" s="556" t="s">
        <v>1074</v>
      </c>
      <c r="H58" s="556" t="s">
        <v>1074</v>
      </c>
      <c r="I58" s="556" t="s">
        <v>1074</v>
      </c>
      <c r="J58" s="556" t="s">
        <v>1074</v>
      </c>
      <c r="K58" s="556" t="s">
        <v>1074</v>
      </c>
      <c r="L58" s="556" t="s">
        <v>1074</v>
      </c>
      <c r="M58" s="556" t="s">
        <v>1074</v>
      </c>
      <c r="N58" s="556" t="s">
        <v>1074</v>
      </c>
      <c r="O58" s="556" t="s">
        <v>1074</v>
      </c>
      <c r="P58" s="556" t="s">
        <v>1074</v>
      </c>
      <c r="Q58" s="556" t="s">
        <v>1074</v>
      </c>
      <c r="R58" s="556" t="s">
        <v>1074</v>
      </c>
      <c r="S58" s="556" t="s">
        <v>1074</v>
      </c>
      <c r="T58" s="556" t="s">
        <v>1074</v>
      </c>
      <c r="U58" s="556" t="s">
        <v>1074</v>
      </c>
      <c r="V58" s="556" t="s">
        <v>1074</v>
      </c>
      <c r="W58" s="556" t="s">
        <v>1074</v>
      </c>
      <c r="X58" s="556" t="s">
        <v>1074</v>
      </c>
      <c r="Y58" s="556" t="s">
        <v>1074</v>
      </c>
      <c r="Z58" s="556" t="s">
        <v>1074</v>
      </c>
      <c r="AA58" s="556" t="s">
        <v>1074</v>
      </c>
      <c r="AB58" s="556" t="s">
        <v>1074</v>
      </c>
      <c r="AC58" s="556" t="s">
        <v>1074</v>
      </c>
      <c r="AD58" s="556" t="s">
        <v>1074</v>
      </c>
      <c r="AE58" s="556" t="s">
        <v>1074</v>
      </c>
      <c r="AF58" s="556" t="s">
        <v>1074</v>
      </c>
      <c r="AG58" s="556" t="s">
        <v>1074</v>
      </c>
      <c r="AH58" s="556" t="s">
        <v>1074</v>
      </c>
      <c r="AI58" s="556" t="s">
        <v>1074</v>
      </c>
      <c r="AJ58" s="556" t="s">
        <v>1074</v>
      </c>
      <c r="AK58" s="556" t="s">
        <v>1074</v>
      </c>
      <c r="AL58" s="556" t="s">
        <v>1074</v>
      </c>
      <c r="AM58" s="556" t="s">
        <v>1074</v>
      </c>
      <c r="AN58" s="556" t="s">
        <v>1074</v>
      </c>
      <c r="AO58" s="556" t="s">
        <v>1074</v>
      </c>
      <c r="AP58" s="556" t="s">
        <v>1074</v>
      </c>
      <c r="AQ58" s="556" t="s">
        <v>1074</v>
      </c>
      <c r="AR58" s="556" t="s">
        <v>1074</v>
      </c>
      <c r="AS58" s="556" t="s">
        <v>1074</v>
      </c>
    </row>
    <row r="59" spans="1:45" ht="39" customHeight="1" thickBot="1">
      <c r="A59" s="544" t="s">
        <v>126</v>
      </c>
      <c r="B59" s="514" t="s">
        <v>127</v>
      </c>
      <c r="C59" s="545" t="s">
        <v>128</v>
      </c>
      <c r="D59" s="556" t="s">
        <v>1074</v>
      </c>
      <c r="E59" s="556" t="s">
        <v>1074</v>
      </c>
      <c r="F59" s="556" t="s">
        <v>1074</v>
      </c>
      <c r="G59" s="556" t="s">
        <v>1074</v>
      </c>
      <c r="H59" s="556" t="s">
        <v>1074</v>
      </c>
      <c r="I59" s="556" t="s">
        <v>1074</v>
      </c>
      <c r="J59" s="556" t="s">
        <v>1074</v>
      </c>
      <c r="K59" s="556" t="s">
        <v>1074</v>
      </c>
      <c r="L59" s="556" t="s">
        <v>1074</v>
      </c>
      <c r="M59" s="556" t="s">
        <v>1074</v>
      </c>
      <c r="N59" s="556" t="s">
        <v>1074</v>
      </c>
      <c r="O59" s="556" t="s">
        <v>1074</v>
      </c>
      <c r="P59" s="556" t="s">
        <v>1074</v>
      </c>
      <c r="Q59" s="556" t="s">
        <v>1074</v>
      </c>
      <c r="R59" s="556" t="s">
        <v>1074</v>
      </c>
      <c r="S59" s="556" t="s">
        <v>1074</v>
      </c>
      <c r="T59" s="556" t="s">
        <v>1074</v>
      </c>
      <c r="U59" s="556" t="s">
        <v>1074</v>
      </c>
      <c r="V59" s="556" t="s">
        <v>1074</v>
      </c>
      <c r="W59" s="556" t="s">
        <v>1074</v>
      </c>
      <c r="X59" s="556" t="s">
        <v>1074</v>
      </c>
      <c r="Y59" s="556" t="s">
        <v>1074</v>
      </c>
      <c r="Z59" s="556" t="s">
        <v>1074</v>
      </c>
      <c r="AA59" s="556" t="s">
        <v>1074</v>
      </c>
      <c r="AB59" s="556" t="s">
        <v>1074</v>
      </c>
      <c r="AC59" s="556" t="s">
        <v>1074</v>
      </c>
      <c r="AD59" s="556" t="s">
        <v>1074</v>
      </c>
      <c r="AE59" s="556" t="s">
        <v>1074</v>
      </c>
      <c r="AF59" s="556" t="s">
        <v>1074</v>
      </c>
      <c r="AG59" s="556" t="s">
        <v>1074</v>
      </c>
      <c r="AH59" s="556" t="s">
        <v>1074</v>
      </c>
      <c r="AI59" s="556" t="s">
        <v>1074</v>
      </c>
      <c r="AJ59" s="556" t="s">
        <v>1074</v>
      </c>
      <c r="AK59" s="556" t="s">
        <v>1074</v>
      </c>
      <c r="AL59" s="556" t="s">
        <v>1074</v>
      </c>
      <c r="AM59" s="556" t="s">
        <v>1074</v>
      </c>
      <c r="AN59" s="556" t="s">
        <v>1074</v>
      </c>
      <c r="AO59" s="556" t="s">
        <v>1074</v>
      </c>
      <c r="AP59" s="556" t="s">
        <v>1074</v>
      </c>
      <c r="AQ59" s="556" t="s">
        <v>1074</v>
      </c>
      <c r="AR59" s="556" t="s">
        <v>1074</v>
      </c>
      <c r="AS59" s="556" t="s">
        <v>1074</v>
      </c>
    </row>
  </sheetData>
  <mergeCells count="42"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P16:U16"/>
    <mergeCell ref="V16:AA16"/>
    <mergeCell ref="AB16:AG16"/>
    <mergeCell ref="AH16:AM16"/>
    <mergeCell ref="AL17:AM1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A8:AS8"/>
    <mergeCell ref="K2:L2"/>
    <mergeCell ref="M2:N2"/>
    <mergeCell ref="A4:AS4"/>
    <mergeCell ref="A5:AS5"/>
    <mergeCell ref="A7:AS7"/>
  </mergeCells>
  <pageMargins left="0.78740155696868896" right="0.39370077848434398" top="0.78740155696868896" bottom="0.78740155696868896" header="0.31496062874794001" footer="0.31496062874794001"/>
  <pageSetup paperSize="9" scale="8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C123A-326C-48AE-8CB9-31F15A62410B}">
  <sheetPr>
    <tabColor rgb="FFFFFF00"/>
  </sheetPr>
  <dimension ref="A1:X21"/>
  <sheetViews>
    <sheetView zoomScale="70" zoomScaleNormal="70" workbookViewId="0">
      <selection activeCell="A11" sqref="A11"/>
    </sheetView>
  </sheetViews>
  <sheetFormatPr defaultColWidth="9" defaultRowHeight="15.75" customHeight="1"/>
  <cols>
    <col min="1" max="1" width="10" style="120" customWidth="1"/>
    <col min="2" max="2" width="38.375" style="120" customWidth="1"/>
    <col min="3" max="3" width="17" style="120" customWidth="1"/>
    <col min="4" max="4" width="21.75" style="120" customWidth="1"/>
    <col min="5" max="5" width="29.375" style="120" customWidth="1"/>
    <col min="6" max="6" width="17.75" style="120" customWidth="1"/>
    <col min="7" max="7" width="18.375" style="120" customWidth="1"/>
    <col min="8" max="8" width="16.375" style="120" customWidth="1"/>
    <col min="9" max="9" width="18.75" style="120" customWidth="1"/>
    <col min="10" max="10" width="17" style="120" customWidth="1"/>
    <col min="11" max="11" width="19.5" style="120" customWidth="1"/>
    <col min="12" max="12" width="16.25" style="120" customWidth="1"/>
    <col min="13" max="13" width="19.875" style="120" customWidth="1"/>
    <col min="14" max="15" width="8.25" style="120" customWidth="1"/>
    <col min="16" max="16" width="9.5" style="120" customWidth="1"/>
    <col min="17" max="17" width="10.125" style="120" customWidth="1"/>
    <col min="18" max="23" width="8.25" style="120" customWidth="1"/>
    <col min="24" max="24" width="12.75" style="120" customWidth="1"/>
    <col min="25" max="16384" width="9" style="116"/>
  </cols>
  <sheetData>
    <row r="1" spans="1:19" s="116" customFormat="1" ht="18.75">
      <c r="M1" s="117" t="s">
        <v>1067</v>
      </c>
    </row>
    <row r="2" spans="1:19" s="116" customFormat="1" ht="18.75">
      <c r="M2" s="118" t="s">
        <v>1</v>
      </c>
    </row>
    <row r="3" spans="1:19" s="116" customFormat="1" ht="18.75">
      <c r="M3" s="118" t="s">
        <v>2</v>
      </c>
    </row>
    <row r="4" spans="1:19" s="119" customFormat="1" ht="59.25" customHeight="1">
      <c r="B4" s="1154" t="s">
        <v>1142</v>
      </c>
      <c r="C4" s="1154"/>
      <c r="D4" s="1154"/>
      <c r="E4" s="1154"/>
      <c r="F4" s="1154"/>
      <c r="G4" s="1154"/>
      <c r="H4" s="1154"/>
      <c r="I4" s="1154"/>
      <c r="J4" s="1154"/>
      <c r="K4" s="124"/>
      <c r="L4" s="124"/>
      <c r="M4" s="124"/>
      <c r="N4" s="125"/>
      <c r="O4" s="125"/>
      <c r="P4" s="125"/>
      <c r="Q4" s="125"/>
      <c r="R4" s="125"/>
    </row>
    <row r="5" spans="1:19" s="120" customFormat="1" ht="18.75" customHeight="1">
      <c r="A5" s="1155" t="s">
        <v>1112</v>
      </c>
      <c r="B5" s="1155"/>
      <c r="C5" s="1155"/>
      <c r="D5" s="1155"/>
      <c r="E5" s="1155"/>
      <c r="F5" s="1155"/>
      <c r="G5" s="1155"/>
      <c r="H5" s="1155"/>
      <c r="I5" s="1155"/>
      <c r="J5" s="1155"/>
      <c r="K5" s="1155"/>
      <c r="L5" s="1155"/>
      <c r="M5" s="1155"/>
      <c r="N5" s="126"/>
      <c r="O5" s="126"/>
      <c r="P5" s="126"/>
      <c r="Q5" s="126"/>
      <c r="R5" s="126"/>
      <c r="S5" s="126"/>
    </row>
    <row r="6" spans="1:19" s="120" customFormat="1" ht="18.7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</row>
    <row r="7" spans="1:19" s="120" customFormat="1" ht="18.75" customHeight="1">
      <c r="A7" s="1155" t="s">
        <v>1077</v>
      </c>
      <c r="B7" s="1155"/>
      <c r="C7" s="1155"/>
      <c r="D7" s="1155"/>
      <c r="E7" s="1155"/>
      <c r="F7" s="1155"/>
      <c r="G7" s="1155"/>
      <c r="H7" s="1155"/>
      <c r="I7" s="1155"/>
      <c r="J7" s="1155"/>
      <c r="K7" s="1155"/>
      <c r="L7" s="1155"/>
      <c r="M7" s="1155"/>
      <c r="N7" s="126"/>
      <c r="O7" s="126"/>
      <c r="P7" s="126"/>
      <c r="Q7" s="126"/>
      <c r="R7" s="126"/>
    </row>
    <row r="8" spans="1:19" s="120" customFormat="1" ht="15.75" customHeight="1">
      <c r="A8" s="1156" t="s">
        <v>241</v>
      </c>
      <c r="B8" s="1156"/>
      <c r="C8" s="1156"/>
      <c r="D8" s="1156"/>
      <c r="E8" s="1156"/>
      <c r="F8" s="1156"/>
      <c r="G8" s="1156"/>
      <c r="H8" s="1156"/>
      <c r="I8" s="1156"/>
      <c r="J8" s="1156"/>
      <c r="K8" s="1156"/>
      <c r="L8" s="1156"/>
      <c r="M8" s="1156"/>
      <c r="N8" s="123"/>
      <c r="O8" s="123"/>
      <c r="P8" s="123"/>
      <c r="Q8" s="123"/>
      <c r="R8" s="123"/>
    </row>
    <row r="9" spans="1:19" s="120" customForma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9" s="120" customFormat="1" ht="18.75">
      <c r="A10" s="1157" t="s">
        <v>1083</v>
      </c>
      <c r="B10" s="1157"/>
      <c r="C10" s="1157"/>
      <c r="D10" s="1157"/>
      <c r="E10" s="1157"/>
      <c r="F10" s="1157"/>
      <c r="G10" s="1157"/>
      <c r="H10" s="1157"/>
      <c r="I10" s="1157"/>
      <c r="J10" s="1157"/>
      <c r="K10" s="1157"/>
      <c r="L10" s="1157"/>
      <c r="M10" s="1157"/>
      <c r="N10" s="127"/>
      <c r="O10" s="127"/>
      <c r="P10" s="127"/>
      <c r="Q10" s="127"/>
      <c r="R10" s="127"/>
    </row>
    <row r="11" spans="1:19" s="120" customFormat="1" ht="18.75">
      <c r="R11" s="118"/>
    </row>
    <row r="12" spans="1:19" s="120" customFormat="1" ht="18.75">
      <c r="A12" s="1153" t="s">
        <v>145</v>
      </c>
      <c r="B12" s="1153"/>
      <c r="C12" s="1153"/>
      <c r="D12" s="1153"/>
      <c r="E12" s="1153"/>
      <c r="F12" s="1153"/>
      <c r="G12" s="1153"/>
      <c r="H12" s="1153"/>
      <c r="I12" s="1153"/>
      <c r="J12" s="1153"/>
      <c r="K12" s="1153"/>
      <c r="L12" s="1153"/>
      <c r="M12" s="1153"/>
      <c r="N12" s="128"/>
      <c r="O12" s="129"/>
      <c r="P12" s="129"/>
      <c r="Q12" s="129"/>
      <c r="R12" s="129"/>
    </row>
    <row r="13" spans="1:19" s="120" customFormat="1">
      <c r="A13" s="1160" t="s">
        <v>242</v>
      </c>
      <c r="B13" s="1160"/>
      <c r="C13" s="1160"/>
      <c r="D13" s="1160"/>
      <c r="E13" s="1160"/>
      <c r="F13" s="1160"/>
      <c r="G13" s="1160"/>
      <c r="H13" s="1160"/>
      <c r="I13" s="1160"/>
      <c r="J13" s="1160"/>
      <c r="K13" s="1160"/>
      <c r="L13" s="1160"/>
      <c r="M13" s="1160"/>
      <c r="N13" s="123"/>
      <c r="O13" s="123"/>
      <c r="P13" s="123"/>
      <c r="Q13" s="123"/>
      <c r="R13" s="123"/>
    </row>
    <row r="14" spans="1:19" s="130" customFormat="1">
      <c r="A14" s="1161"/>
      <c r="B14" s="1161"/>
      <c r="C14" s="1161"/>
      <c r="D14" s="1161"/>
      <c r="E14" s="1161"/>
      <c r="F14" s="1161"/>
      <c r="G14" s="1161"/>
      <c r="H14" s="1161"/>
      <c r="I14" s="1161"/>
      <c r="J14" s="1161"/>
      <c r="K14" s="1161"/>
      <c r="L14" s="1161"/>
      <c r="M14" s="1161"/>
    </row>
    <row r="15" spans="1:19" s="131" customFormat="1" ht="79.5" customHeight="1">
      <c r="A15" s="1162" t="s">
        <v>6</v>
      </c>
      <c r="B15" s="1162" t="s">
        <v>195</v>
      </c>
      <c r="C15" s="1162" t="s">
        <v>8</v>
      </c>
      <c r="D15" s="1158" t="s">
        <v>243</v>
      </c>
      <c r="E15" s="1158" t="s">
        <v>244</v>
      </c>
      <c r="F15" s="1158" t="s">
        <v>245</v>
      </c>
      <c r="G15" s="1158"/>
      <c r="H15" s="1158" t="s">
        <v>246</v>
      </c>
      <c r="I15" s="1158"/>
      <c r="J15" s="1158" t="s">
        <v>247</v>
      </c>
      <c r="K15" s="1158"/>
      <c r="L15" s="1158" t="s">
        <v>248</v>
      </c>
      <c r="M15" s="1158"/>
    </row>
    <row r="16" spans="1:19" s="131" customFormat="1" ht="55.5" customHeight="1">
      <c r="A16" s="1162"/>
      <c r="B16" s="1162"/>
      <c r="C16" s="1162"/>
      <c r="D16" s="1158"/>
      <c r="E16" s="1158"/>
      <c r="F16" s="132" t="s">
        <v>1068</v>
      </c>
      <c r="G16" s="132" t="s">
        <v>1069</v>
      </c>
      <c r="H16" s="132" t="s">
        <v>251</v>
      </c>
      <c r="I16" s="132" t="s">
        <v>1069</v>
      </c>
      <c r="J16" s="132" t="s">
        <v>251</v>
      </c>
      <c r="K16" s="132" t="s">
        <v>1069</v>
      </c>
      <c r="L16" s="132" t="s">
        <v>251</v>
      </c>
      <c r="M16" s="132" t="s">
        <v>1069</v>
      </c>
    </row>
    <row r="17" spans="1:13" s="131" customFormat="1">
      <c r="A17" s="133">
        <v>1</v>
      </c>
      <c r="B17" s="133">
        <v>2</v>
      </c>
      <c r="C17" s="133">
        <v>3</v>
      </c>
      <c r="D17" s="133">
        <v>4</v>
      </c>
      <c r="E17" s="133">
        <v>5</v>
      </c>
      <c r="F17" s="133">
        <v>6</v>
      </c>
      <c r="G17" s="133">
        <v>7</v>
      </c>
      <c r="H17" s="133">
        <v>8</v>
      </c>
      <c r="I17" s="133">
        <v>9</v>
      </c>
      <c r="J17" s="133">
        <v>10</v>
      </c>
      <c r="K17" s="133">
        <v>11</v>
      </c>
      <c r="L17" s="133">
        <v>12</v>
      </c>
      <c r="M17" s="133">
        <v>13</v>
      </c>
    </row>
    <row r="18" spans="1:13" s="131" customFormat="1">
      <c r="A18" s="134"/>
      <c r="B18" s="134"/>
      <c r="C18" s="134"/>
      <c r="D18" s="135"/>
      <c r="E18" s="135"/>
      <c r="F18" s="135"/>
      <c r="G18" s="135"/>
      <c r="H18" s="135"/>
      <c r="I18" s="135"/>
      <c r="J18" s="135"/>
      <c r="K18" s="135"/>
      <c r="L18" s="135"/>
      <c r="M18" s="135"/>
    </row>
    <row r="19" spans="1:13" s="131" customFormat="1">
      <c r="A19" s="136"/>
      <c r="B19" s="136"/>
      <c r="C19" s="136"/>
      <c r="D19" s="135"/>
      <c r="E19" s="135"/>
      <c r="F19" s="135"/>
      <c r="G19" s="135"/>
      <c r="H19" s="135"/>
      <c r="I19" s="135"/>
      <c r="J19" s="135"/>
      <c r="K19" s="135"/>
      <c r="L19" s="135"/>
      <c r="M19" s="135"/>
    </row>
    <row r="20" spans="1:13" s="131" customFormat="1">
      <c r="A20" s="136"/>
      <c r="B20" s="136"/>
      <c r="C20" s="136"/>
      <c r="D20" s="135"/>
      <c r="E20" s="135"/>
      <c r="F20" s="135"/>
      <c r="G20" s="135"/>
      <c r="H20" s="135"/>
      <c r="I20" s="135"/>
      <c r="J20" s="135"/>
      <c r="K20" s="135"/>
      <c r="L20" s="135"/>
      <c r="M20" s="135"/>
    </row>
    <row r="21" spans="1:13" s="116" customFormat="1" ht="49.5" customHeight="1">
      <c r="A21" s="1159" t="s">
        <v>141</v>
      </c>
      <c r="B21" s="1159"/>
      <c r="C21" s="1159"/>
      <c r="D21" s="1159"/>
      <c r="E21" s="1159"/>
      <c r="F21" s="1159"/>
      <c r="G21" s="1159"/>
      <c r="H21" s="137"/>
      <c r="I21" s="137"/>
      <c r="J21" s="138"/>
      <c r="K21" s="138"/>
    </row>
  </sheetData>
  <mergeCells count="18">
    <mergeCell ref="L15:M15"/>
    <mergeCell ref="A21:G21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  <mergeCell ref="A12:M12"/>
    <mergeCell ref="B4:J4"/>
    <mergeCell ref="A5:M5"/>
    <mergeCell ref="A7:M7"/>
    <mergeCell ref="A8:M8"/>
    <mergeCell ref="A10:M10"/>
  </mergeCells>
  <pageMargins left="0.78740155696868896" right="0.39370077848434398" top="0.78740155696868896" bottom="0.78740155696868896" header="0.31496062874794001" footer="0.3149606287479400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H66"/>
  <sheetViews>
    <sheetView topLeftCell="A46" zoomScale="80" zoomScaleNormal="80" workbookViewId="0">
      <selection activeCell="E57" sqref="E57"/>
    </sheetView>
  </sheetViews>
  <sheetFormatPr defaultColWidth="9" defaultRowHeight="15.75" customHeight="1"/>
  <cols>
    <col min="1" max="1" width="9.875" style="1" customWidth="1"/>
    <col min="2" max="2" width="51.125" style="1" customWidth="1"/>
    <col min="3" max="3" width="12.125" style="1" customWidth="1"/>
    <col min="4" max="4" width="21.75" style="1" customWidth="1"/>
    <col min="5" max="5" width="18.125" style="1" customWidth="1"/>
    <col min="6" max="7" width="9.75" style="1" customWidth="1"/>
    <col min="8" max="15" width="10.125" style="1" customWidth="1"/>
    <col min="16" max="17" width="12" style="1" customWidth="1"/>
    <col min="18" max="19" width="8" style="1" customWidth="1"/>
    <col min="20" max="20" width="10.25" style="1" customWidth="1"/>
    <col min="21" max="21" width="8.5" style="1" customWidth="1"/>
    <col min="22" max="22" width="13.25" style="1" customWidth="1"/>
    <col min="23" max="23" width="13" style="1" customWidth="1"/>
    <col min="24" max="24" width="10.25" style="1" customWidth="1"/>
    <col min="25" max="25" width="11.25" style="1" customWidth="1"/>
    <col min="26" max="26" width="11.75" style="1" customWidth="1"/>
    <col min="27" max="27" width="8.75" style="1" customWidth="1"/>
    <col min="28" max="31" width="9" style="1" customWidth="1"/>
    <col min="32" max="32" width="16.25" style="1" customWidth="1"/>
    <col min="33" max="67" width="9" style="1" customWidth="1"/>
    <col min="68" max="68" width="17.375" style="1" customWidth="1"/>
    <col min="69" max="16384" width="9" style="1"/>
  </cols>
  <sheetData>
    <row r="1" spans="1:34" ht="18.75">
      <c r="U1" s="3" t="s">
        <v>142</v>
      </c>
    </row>
    <row r="2" spans="1:34" ht="18.75">
      <c r="U2" s="4" t="s">
        <v>1</v>
      </c>
    </row>
    <row r="3" spans="1:34" ht="18.75">
      <c r="U3" s="4" t="s">
        <v>2</v>
      </c>
    </row>
    <row r="4" spans="1:34" ht="18.75">
      <c r="A4" s="945" t="s">
        <v>1089</v>
      </c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  <c r="P4" s="945"/>
      <c r="Q4" s="945"/>
      <c r="R4" s="945"/>
      <c r="S4" s="945"/>
      <c r="T4" s="945"/>
      <c r="U4" s="945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4" ht="18.75">
      <c r="A5" s="944" t="s">
        <v>1082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8.7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</row>
    <row r="7" spans="1:34" ht="18.75">
      <c r="A7" s="944" t="s">
        <v>143</v>
      </c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944"/>
      <c r="O7" s="944"/>
      <c r="P7" s="944"/>
      <c r="Q7" s="944"/>
      <c r="R7" s="944"/>
      <c r="S7" s="944"/>
      <c r="T7" s="944"/>
      <c r="U7" s="944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4">
      <c r="A8" s="948" t="s">
        <v>144</v>
      </c>
      <c r="B8" s="948"/>
      <c r="C8" s="948"/>
      <c r="D8" s="948"/>
      <c r="E8" s="948"/>
      <c r="F8" s="948"/>
      <c r="G8" s="948"/>
      <c r="H8" s="948"/>
      <c r="I8" s="948"/>
      <c r="J8" s="948"/>
      <c r="K8" s="948"/>
      <c r="L8" s="948"/>
      <c r="M8" s="948"/>
      <c r="N8" s="948"/>
      <c r="O8" s="948"/>
      <c r="P8" s="948"/>
      <c r="Q8" s="948"/>
      <c r="R8" s="948"/>
      <c r="S8" s="948"/>
      <c r="T8" s="948"/>
      <c r="U8" s="948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4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</row>
    <row r="10" spans="1:34" ht="18.75">
      <c r="A10" s="945" t="s">
        <v>1083</v>
      </c>
      <c r="B10" s="945"/>
      <c r="C10" s="945"/>
      <c r="D10" s="945"/>
      <c r="E10" s="945"/>
      <c r="F10" s="945"/>
      <c r="G10" s="945"/>
      <c r="H10" s="945"/>
      <c r="I10" s="945"/>
      <c r="J10" s="945"/>
      <c r="K10" s="945"/>
      <c r="L10" s="945"/>
      <c r="M10" s="945"/>
      <c r="N10" s="945"/>
      <c r="O10" s="945"/>
      <c r="P10" s="945"/>
      <c r="Q10" s="945"/>
      <c r="R10" s="945"/>
      <c r="S10" s="945"/>
      <c r="T10" s="945"/>
      <c r="U10" s="945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4" ht="18.75">
      <c r="AG11" s="4"/>
    </row>
    <row r="12" spans="1:34" ht="18.75">
      <c r="A12" s="974" t="s">
        <v>1090</v>
      </c>
      <c r="B12" s="975"/>
      <c r="C12" s="975"/>
      <c r="D12" s="975"/>
      <c r="E12" s="975"/>
      <c r="F12" s="975"/>
      <c r="G12" s="975"/>
      <c r="H12" s="975"/>
      <c r="I12" s="975"/>
      <c r="J12" s="975"/>
      <c r="K12" s="975"/>
      <c r="L12" s="975"/>
      <c r="M12" s="975"/>
      <c r="N12" s="975"/>
      <c r="O12" s="975"/>
      <c r="P12" s="975"/>
      <c r="Q12" s="975"/>
      <c r="R12" s="975"/>
      <c r="S12" s="975"/>
      <c r="T12" s="975"/>
      <c r="U12" s="975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4">
      <c r="A13" s="948" t="s">
        <v>146</v>
      </c>
      <c r="B13" s="948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4" s="18" customFormat="1" ht="18.75">
      <c r="A14" s="973"/>
      <c r="B14" s="973"/>
      <c r="C14" s="973"/>
      <c r="D14" s="973"/>
      <c r="E14" s="973"/>
      <c r="F14" s="973"/>
      <c r="G14" s="973"/>
      <c r="H14" s="973"/>
      <c r="I14" s="973"/>
      <c r="J14" s="973"/>
      <c r="K14" s="973"/>
      <c r="L14" s="973"/>
      <c r="M14" s="973"/>
      <c r="N14" s="973"/>
      <c r="O14" s="973"/>
      <c r="P14" s="973"/>
      <c r="Q14" s="973"/>
      <c r="R14" s="973"/>
      <c r="S14" s="973"/>
      <c r="T14" s="973"/>
      <c r="U14" s="973"/>
      <c r="V14" s="4"/>
    </row>
    <row r="15" spans="1:34" ht="15.75" customHeight="1">
      <c r="A15" s="942" t="s">
        <v>6</v>
      </c>
      <c r="B15" s="942" t="s">
        <v>7</v>
      </c>
      <c r="C15" s="942" t="s">
        <v>8</v>
      </c>
      <c r="D15" s="942" t="s">
        <v>147</v>
      </c>
      <c r="E15" s="942" t="s">
        <v>148</v>
      </c>
      <c r="F15" s="965" t="s">
        <v>1091</v>
      </c>
      <c r="G15" s="967"/>
      <c r="H15" s="942" t="s">
        <v>1092</v>
      </c>
      <c r="I15" s="942"/>
      <c r="J15" s="942" t="s">
        <v>1093</v>
      </c>
      <c r="K15" s="942"/>
      <c r="L15" s="942"/>
      <c r="M15" s="942"/>
      <c r="N15" s="942" t="s">
        <v>149</v>
      </c>
      <c r="O15" s="942"/>
      <c r="P15" s="965" t="s">
        <v>1094</v>
      </c>
      <c r="Q15" s="966"/>
      <c r="R15" s="966"/>
      <c r="S15" s="967"/>
      <c r="T15" s="942" t="s">
        <v>12</v>
      </c>
      <c r="U15" s="942"/>
      <c r="V15" s="159"/>
    </row>
    <row r="16" spans="1:34" ht="59.25" customHeight="1">
      <c r="A16" s="942"/>
      <c r="B16" s="942"/>
      <c r="C16" s="942"/>
      <c r="D16" s="942"/>
      <c r="E16" s="942"/>
      <c r="F16" s="968"/>
      <c r="G16" s="970"/>
      <c r="H16" s="942"/>
      <c r="I16" s="942"/>
      <c r="J16" s="942"/>
      <c r="K16" s="942"/>
      <c r="L16" s="942"/>
      <c r="M16" s="942"/>
      <c r="N16" s="942"/>
      <c r="O16" s="942"/>
      <c r="P16" s="968"/>
      <c r="Q16" s="969"/>
      <c r="R16" s="969"/>
      <c r="S16" s="970"/>
      <c r="T16" s="942"/>
      <c r="U16" s="942"/>
    </row>
    <row r="17" spans="1:21" ht="49.5" customHeight="1">
      <c r="A17" s="942"/>
      <c r="B17" s="942"/>
      <c r="C17" s="942"/>
      <c r="D17" s="942"/>
      <c r="E17" s="942"/>
      <c r="F17" s="968"/>
      <c r="G17" s="970"/>
      <c r="H17" s="942"/>
      <c r="I17" s="942"/>
      <c r="J17" s="942" t="s">
        <v>13</v>
      </c>
      <c r="K17" s="942"/>
      <c r="L17" s="942" t="s">
        <v>14</v>
      </c>
      <c r="M17" s="942"/>
      <c r="N17" s="942"/>
      <c r="O17" s="942"/>
      <c r="P17" s="971" t="s">
        <v>150</v>
      </c>
      <c r="Q17" s="972"/>
      <c r="R17" s="971" t="s">
        <v>22</v>
      </c>
      <c r="S17" s="972"/>
      <c r="T17" s="942"/>
      <c r="U17" s="942"/>
    </row>
    <row r="18" spans="1:21" ht="129" customHeight="1">
      <c r="A18" s="942"/>
      <c r="B18" s="942"/>
      <c r="C18" s="942"/>
      <c r="D18" s="942"/>
      <c r="E18" s="942"/>
      <c r="F18" s="152" t="s">
        <v>151</v>
      </c>
      <c r="G18" s="152" t="s">
        <v>152</v>
      </c>
      <c r="H18" s="152" t="s">
        <v>151</v>
      </c>
      <c r="I18" s="152" t="s">
        <v>152</v>
      </c>
      <c r="J18" s="152" t="s">
        <v>151</v>
      </c>
      <c r="K18" s="152" t="s">
        <v>153</v>
      </c>
      <c r="L18" s="152" t="s">
        <v>151</v>
      </c>
      <c r="M18" s="152" t="s">
        <v>154</v>
      </c>
      <c r="N18" s="152" t="s">
        <v>151</v>
      </c>
      <c r="O18" s="152" t="s">
        <v>152</v>
      </c>
      <c r="P18" s="152" t="s">
        <v>151</v>
      </c>
      <c r="Q18" s="152" t="s">
        <v>153</v>
      </c>
      <c r="R18" s="152" t="s">
        <v>151</v>
      </c>
      <c r="S18" s="152" t="s">
        <v>155</v>
      </c>
      <c r="T18" s="942"/>
      <c r="U18" s="942"/>
    </row>
    <row r="19" spans="1:21">
      <c r="A19" s="151">
        <v>1</v>
      </c>
      <c r="B19" s="151">
        <v>2</v>
      </c>
      <c r="C19" s="151">
        <v>3</v>
      </c>
      <c r="D19" s="151">
        <v>4</v>
      </c>
      <c r="E19" s="151">
        <v>5</v>
      </c>
      <c r="F19" s="151">
        <v>6</v>
      </c>
      <c r="G19" s="151">
        <v>7</v>
      </c>
      <c r="H19" s="151">
        <v>8</v>
      </c>
      <c r="I19" s="151">
        <v>9</v>
      </c>
      <c r="J19" s="151">
        <v>10</v>
      </c>
      <c r="K19" s="151">
        <v>11</v>
      </c>
      <c r="L19" s="151">
        <v>12</v>
      </c>
      <c r="M19" s="151">
        <v>13</v>
      </c>
      <c r="N19" s="151">
        <v>14</v>
      </c>
      <c r="O19" s="151">
        <v>15</v>
      </c>
      <c r="P19" s="151">
        <v>16</v>
      </c>
      <c r="Q19" s="151">
        <v>17</v>
      </c>
      <c r="R19" s="151">
        <v>18</v>
      </c>
      <c r="S19" s="151">
        <v>19</v>
      </c>
      <c r="T19" s="942">
        <f>S19+1</f>
        <v>20</v>
      </c>
      <c r="U19" s="942"/>
    </row>
    <row r="20" spans="1:21">
      <c r="A20" s="335" t="s">
        <v>23</v>
      </c>
      <c r="B20" s="336" t="s">
        <v>24</v>
      </c>
      <c r="C20" s="332" t="s">
        <v>25</v>
      </c>
      <c r="D20" s="8">
        <f>D21+D22+D23</f>
        <v>22.132999999999999</v>
      </c>
      <c r="E20" s="15">
        <f>E21+E22+E23</f>
        <v>24.757999999999996</v>
      </c>
      <c r="F20" s="8">
        <v>0</v>
      </c>
      <c r="G20" s="8">
        <v>0</v>
      </c>
      <c r="H20" s="8">
        <f>H21+H22+H23</f>
        <v>22.132999999999999</v>
      </c>
      <c r="I20" s="8">
        <v>0</v>
      </c>
      <c r="J20" s="8">
        <f>J21+J22+J23</f>
        <v>22.132999999999999</v>
      </c>
      <c r="K20" s="8">
        <v>0</v>
      </c>
      <c r="L20" s="15">
        <f>L21+L22+L23</f>
        <v>0</v>
      </c>
      <c r="M20" s="8">
        <v>0</v>
      </c>
      <c r="N20" s="8">
        <f>D20-L20</f>
        <v>22.132999999999999</v>
      </c>
      <c r="O20" s="8">
        <v>0</v>
      </c>
      <c r="P20" s="8">
        <f>J20-L20</f>
        <v>22.132999999999999</v>
      </c>
      <c r="Q20" s="8">
        <v>0</v>
      </c>
      <c r="R20" s="8">
        <f>P20/J20*100</f>
        <v>100</v>
      </c>
      <c r="S20" s="8">
        <v>0</v>
      </c>
      <c r="T20" s="957">
        <v>0</v>
      </c>
      <c r="U20" s="958"/>
    </row>
    <row r="21" spans="1:21" ht="28.5" customHeight="1">
      <c r="A21" s="337" t="s">
        <v>26</v>
      </c>
      <c r="B21" s="330" t="s">
        <v>27</v>
      </c>
      <c r="C21" s="332" t="s">
        <v>25</v>
      </c>
      <c r="D21" s="8">
        <f>D25</f>
        <v>4.2699999999999996</v>
      </c>
      <c r="E21" s="15">
        <f>E25</f>
        <v>4.2699999999999996</v>
      </c>
      <c r="F21" s="8">
        <v>0</v>
      </c>
      <c r="G21" s="8">
        <v>0</v>
      </c>
      <c r="H21" s="8">
        <f>H25</f>
        <v>4.2699999999999996</v>
      </c>
      <c r="I21" s="8">
        <v>0</v>
      </c>
      <c r="J21" s="8">
        <f>J25</f>
        <v>4.2699999999999996</v>
      </c>
      <c r="K21" s="8">
        <v>0</v>
      </c>
      <c r="L21" s="15">
        <f>L25</f>
        <v>0</v>
      </c>
      <c r="M21" s="8">
        <v>0</v>
      </c>
      <c r="N21" s="8">
        <f t="shared" ref="N21:N59" si="0">D21-L21</f>
        <v>4.2699999999999996</v>
      </c>
      <c r="O21" s="8">
        <v>0</v>
      </c>
      <c r="P21" s="8">
        <f t="shared" ref="P21:P59" si="1">J21-L21</f>
        <v>4.2699999999999996</v>
      </c>
      <c r="Q21" s="8">
        <v>0</v>
      </c>
      <c r="R21" s="8">
        <f t="shared" ref="R21:R59" si="2">P21/J21*100</f>
        <v>100</v>
      </c>
      <c r="S21" s="8">
        <v>0</v>
      </c>
      <c r="T21" s="957">
        <v>0</v>
      </c>
      <c r="U21" s="958"/>
    </row>
    <row r="22" spans="1:21" ht="32.25" customHeight="1">
      <c r="A22" s="337" t="s">
        <v>28</v>
      </c>
      <c r="B22" s="330" t="s">
        <v>29</v>
      </c>
      <c r="C22" s="332" t="s">
        <v>25</v>
      </c>
      <c r="D22" s="8">
        <f>D37</f>
        <v>16.274999999999999</v>
      </c>
      <c r="E22" s="15">
        <f>E37</f>
        <v>16.274999999999999</v>
      </c>
      <c r="F22" s="8">
        <v>0</v>
      </c>
      <c r="G22" s="8">
        <v>0</v>
      </c>
      <c r="H22" s="8">
        <f>H37</f>
        <v>16.274999999999999</v>
      </c>
      <c r="I22" s="8">
        <v>0</v>
      </c>
      <c r="J22" s="8">
        <f>J37</f>
        <v>16.274999999999999</v>
      </c>
      <c r="K22" s="8">
        <v>0</v>
      </c>
      <c r="L22" s="15">
        <f>L37</f>
        <v>0</v>
      </c>
      <c r="M22" s="8">
        <v>0</v>
      </c>
      <c r="N22" s="8">
        <f t="shared" si="0"/>
        <v>16.274999999999999</v>
      </c>
      <c r="O22" s="8">
        <v>0</v>
      </c>
      <c r="P22" s="8">
        <f t="shared" si="1"/>
        <v>16.274999999999999</v>
      </c>
      <c r="Q22" s="8">
        <v>0</v>
      </c>
      <c r="R22" s="8">
        <f t="shared" si="2"/>
        <v>100</v>
      </c>
      <c r="S22" s="8">
        <v>0</v>
      </c>
      <c r="T22" s="957">
        <v>0</v>
      </c>
      <c r="U22" s="958"/>
    </row>
    <row r="23" spans="1:21" ht="18.75" customHeight="1">
      <c r="A23" s="337" t="s">
        <v>30</v>
      </c>
      <c r="B23" s="338" t="s">
        <v>31</v>
      </c>
      <c r="C23" s="332" t="s">
        <v>25</v>
      </c>
      <c r="D23" s="8">
        <f>D49</f>
        <v>1.5879999999999999</v>
      </c>
      <c r="E23" s="15">
        <f>E49</f>
        <v>4.2129999999999992</v>
      </c>
      <c r="F23" s="8">
        <v>0</v>
      </c>
      <c r="G23" s="8">
        <v>0</v>
      </c>
      <c r="H23" s="8">
        <f>H49</f>
        <v>1.5879999999999999</v>
      </c>
      <c r="I23" s="8">
        <v>0</v>
      </c>
      <c r="J23" s="8">
        <f>J49</f>
        <v>1.5879999999999999</v>
      </c>
      <c r="K23" s="8">
        <v>0</v>
      </c>
      <c r="L23" s="15">
        <f>L49</f>
        <v>0</v>
      </c>
      <c r="M23" s="8">
        <v>0</v>
      </c>
      <c r="N23" s="8">
        <f t="shared" si="0"/>
        <v>1.5879999999999999</v>
      </c>
      <c r="O23" s="8">
        <v>0</v>
      </c>
      <c r="P23" s="8">
        <f t="shared" si="1"/>
        <v>1.5879999999999999</v>
      </c>
      <c r="Q23" s="8">
        <v>0</v>
      </c>
      <c r="R23" s="8">
        <f t="shared" si="2"/>
        <v>100</v>
      </c>
      <c r="S23" s="8">
        <v>0</v>
      </c>
      <c r="T23" s="957">
        <v>0</v>
      </c>
      <c r="U23" s="958"/>
    </row>
    <row r="24" spans="1:21" ht="18.75" customHeight="1">
      <c r="A24" s="337">
        <v>1</v>
      </c>
      <c r="B24" s="338" t="s">
        <v>32</v>
      </c>
      <c r="C24" s="332" t="s">
        <v>25</v>
      </c>
      <c r="D24" s="8">
        <f>D25+D37+D49</f>
        <v>22.132999999999999</v>
      </c>
      <c r="E24" s="15">
        <f>E25+E37+E49</f>
        <v>24.757999999999996</v>
      </c>
      <c r="F24" s="8">
        <v>0</v>
      </c>
      <c r="G24" s="8">
        <v>0</v>
      </c>
      <c r="H24" s="8">
        <f>H25+H37+H49</f>
        <v>22.132999999999999</v>
      </c>
      <c r="I24" s="8">
        <v>0</v>
      </c>
      <c r="J24" s="8">
        <f>J25+J37+J49</f>
        <v>22.132999999999999</v>
      </c>
      <c r="K24" s="8">
        <v>0</v>
      </c>
      <c r="L24" s="15">
        <f>L25+L37+L49</f>
        <v>0</v>
      </c>
      <c r="M24" s="8">
        <v>0</v>
      </c>
      <c r="N24" s="8">
        <f t="shared" si="0"/>
        <v>22.132999999999999</v>
      </c>
      <c r="O24" s="8">
        <v>0</v>
      </c>
      <c r="P24" s="8">
        <f t="shared" si="1"/>
        <v>22.132999999999999</v>
      </c>
      <c r="Q24" s="8">
        <v>0</v>
      </c>
      <c r="R24" s="8">
        <f t="shared" si="2"/>
        <v>100</v>
      </c>
      <c r="S24" s="8">
        <v>0</v>
      </c>
      <c r="T24" s="957">
        <v>0</v>
      </c>
      <c r="U24" s="958"/>
    </row>
    <row r="25" spans="1:21" ht="33.75" customHeight="1">
      <c r="A25" s="333" t="s">
        <v>33</v>
      </c>
      <c r="B25" s="330" t="s">
        <v>34</v>
      </c>
      <c r="C25" s="332" t="s">
        <v>25</v>
      </c>
      <c r="D25" s="8">
        <f>D26+D34</f>
        <v>4.2699999999999996</v>
      </c>
      <c r="E25" s="15">
        <f>E26+E34</f>
        <v>4.2699999999999996</v>
      </c>
      <c r="F25" s="8">
        <v>0</v>
      </c>
      <c r="G25" s="8">
        <v>0</v>
      </c>
      <c r="H25" s="8">
        <f>H26+H34</f>
        <v>4.2699999999999996</v>
      </c>
      <c r="I25" s="8">
        <v>0</v>
      </c>
      <c r="J25" s="8">
        <f>J26+J34</f>
        <v>4.2699999999999996</v>
      </c>
      <c r="K25" s="8">
        <v>0</v>
      </c>
      <c r="L25" s="15">
        <f>L26+L34</f>
        <v>0</v>
      </c>
      <c r="M25" s="8">
        <v>0</v>
      </c>
      <c r="N25" s="8">
        <f t="shared" si="0"/>
        <v>4.2699999999999996</v>
      </c>
      <c r="O25" s="8">
        <v>0</v>
      </c>
      <c r="P25" s="8">
        <f t="shared" si="1"/>
        <v>4.2699999999999996</v>
      </c>
      <c r="Q25" s="8">
        <v>0</v>
      </c>
      <c r="R25" s="8">
        <f t="shared" si="2"/>
        <v>100</v>
      </c>
      <c r="S25" s="8">
        <v>0</v>
      </c>
      <c r="T25" s="957">
        <v>0</v>
      </c>
      <c r="U25" s="958"/>
    </row>
    <row r="26" spans="1:21" ht="33" customHeight="1">
      <c r="A26" s="333" t="s">
        <v>35</v>
      </c>
      <c r="B26" s="331" t="s">
        <v>36</v>
      </c>
      <c r="C26" s="332" t="s">
        <v>25</v>
      </c>
      <c r="D26" s="8">
        <f>D27+D30+D32</f>
        <v>4.2699999999999996</v>
      </c>
      <c r="E26" s="15">
        <f>E27+E30+E32</f>
        <v>4.2699999999999996</v>
      </c>
      <c r="F26" s="8">
        <v>0</v>
      </c>
      <c r="G26" s="8">
        <v>0</v>
      </c>
      <c r="H26" s="8">
        <f>H27+H30+H32</f>
        <v>4.2699999999999996</v>
      </c>
      <c r="I26" s="8">
        <v>0</v>
      </c>
      <c r="J26" s="8">
        <f>J27+J30+J32</f>
        <v>4.2699999999999996</v>
      </c>
      <c r="K26" s="8">
        <v>0</v>
      </c>
      <c r="L26" s="15">
        <f>L27+L30+L32</f>
        <v>0</v>
      </c>
      <c r="M26" s="8">
        <v>0</v>
      </c>
      <c r="N26" s="8">
        <f t="shared" si="0"/>
        <v>4.2699999999999996</v>
      </c>
      <c r="O26" s="8">
        <v>0</v>
      </c>
      <c r="P26" s="8">
        <f t="shared" si="1"/>
        <v>4.2699999999999996</v>
      </c>
      <c r="Q26" s="8">
        <v>0</v>
      </c>
      <c r="R26" s="8">
        <f t="shared" si="2"/>
        <v>100</v>
      </c>
      <c r="S26" s="8">
        <v>0</v>
      </c>
      <c r="T26" s="957">
        <v>0</v>
      </c>
      <c r="U26" s="958"/>
    </row>
    <row r="27" spans="1:21" ht="32.25" customHeight="1">
      <c r="A27" s="333" t="s">
        <v>37</v>
      </c>
      <c r="B27" s="331" t="s">
        <v>38</v>
      </c>
      <c r="C27" s="332" t="s">
        <v>25</v>
      </c>
      <c r="D27" s="8">
        <f>SUM(D28:D29)</f>
        <v>3.54</v>
      </c>
      <c r="E27" s="15">
        <f>SUM(E28:E29)</f>
        <v>3.54</v>
      </c>
      <c r="F27" s="8">
        <v>0</v>
      </c>
      <c r="G27" s="8">
        <v>0</v>
      </c>
      <c r="H27" s="8">
        <f>SUM(H28:H29)</f>
        <v>3.54</v>
      </c>
      <c r="I27" s="8">
        <v>0</v>
      </c>
      <c r="J27" s="8">
        <f>SUM(J28:J29)</f>
        <v>3.54</v>
      </c>
      <c r="K27" s="8">
        <v>0</v>
      </c>
      <c r="L27" s="15">
        <f>SUM(L28:L29)</f>
        <v>0</v>
      </c>
      <c r="M27" s="8">
        <v>0</v>
      </c>
      <c r="N27" s="8">
        <f t="shared" si="0"/>
        <v>3.54</v>
      </c>
      <c r="O27" s="8">
        <v>0</v>
      </c>
      <c r="P27" s="8">
        <f t="shared" si="1"/>
        <v>3.54</v>
      </c>
      <c r="Q27" s="8">
        <v>0</v>
      </c>
      <c r="R27" s="8">
        <f t="shared" si="2"/>
        <v>100</v>
      </c>
      <c r="S27" s="8">
        <v>0</v>
      </c>
      <c r="T27" s="957">
        <v>0</v>
      </c>
      <c r="U27" s="958"/>
    </row>
    <row r="28" spans="1:21" s="583" customFormat="1" ht="18.75" customHeight="1">
      <c r="A28" s="576" t="s">
        <v>39</v>
      </c>
      <c r="B28" s="577" t="s">
        <v>40</v>
      </c>
      <c r="C28" s="578" t="s">
        <v>41</v>
      </c>
      <c r="D28" s="579">
        <v>3.0419999999999998</v>
      </c>
      <c r="E28" s="595">
        <v>3.0419999999999998</v>
      </c>
      <c r="F28" s="579">
        <v>0</v>
      </c>
      <c r="G28" s="579">
        <v>0</v>
      </c>
      <c r="H28" s="579">
        <v>3.0419999999999998</v>
      </c>
      <c r="I28" s="579">
        <v>0</v>
      </c>
      <c r="J28" s="579">
        <v>3.0419999999999998</v>
      </c>
      <c r="K28" s="579">
        <v>0</v>
      </c>
      <c r="L28" s="595">
        <v>0</v>
      </c>
      <c r="M28" s="579">
        <v>0</v>
      </c>
      <c r="N28" s="579">
        <f t="shared" si="0"/>
        <v>3.0419999999999998</v>
      </c>
      <c r="O28" s="579">
        <v>0</v>
      </c>
      <c r="P28" s="579">
        <f t="shared" si="1"/>
        <v>3.0419999999999998</v>
      </c>
      <c r="Q28" s="579">
        <v>0</v>
      </c>
      <c r="R28" s="579">
        <f t="shared" si="2"/>
        <v>100</v>
      </c>
      <c r="S28" s="579">
        <v>0</v>
      </c>
      <c r="T28" s="959">
        <v>0</v>
      </c>
      <c r="U28" s="960"/>
    </row>
    <row r="29" spans="1:21" s="583" customFormat="1" ht="30">
      <c r="A29" s="576" t="s">
        <v>42</v>
      </c>
      <c r="B29" s="577" t="s">
        <v>43</v>
      </c>
      <c r="C29" s="578" t="s">
        <v>44</v>
      </c>
      <c r="D29" s="579">
        <v>0.498</v>
      </c>
      <c r="E29" s="595">
        <v>0.498</v>
      </c>
      <c r="F29" s="579">
        <v>0</v>
      </c>
      <c r="G29" s="579">
        <v>0</v>
      </c>
      <c r="H29" s="579">
        <v>0.498</v>
      </c>
      <c r="I29" s="579">
        <v>0</v>
      </c>
      <c r="J29" s="579">
        <v>0.498</v>
      </c>
      <c r="K29" s="579">
        <v>0</v>
      </c>
      <c r="L29" s="595">
        <v>0</v>
      </c>
      <c r="M29" s="579">
        <v>0</v>
      </c>
      <c r="N29" s="579">
        <f t="shared" si="0"/>
        <v>0.498</v>
      </c>
      <c r="O29" s="579">
        <v>0</v>
      </c>
      <c r="P29" s="579">
        <f t="shared" si="1"/>
        <v>0.498</v>
      </c>
      <c r="Q29" s="579">
        <v>0</v>
      </c>
      <c r="R29" s="579">
        <f t="shared" si="2"/>
        <v>100</v>
      </c>
      <c r="S29" s="579">
        <v>0</v>
      </c>
      <c r="T29" s="959">
        <v>0</v>
      </c>
      <c r="U29" s="960"/>
    </row>
    <row r="30" spans="1:21" ht="34.5" customHeight="1">
      <c r="A30" s="333" t="s">
        <v>45</v>
      </c>
      <c r="B30" s="331" t="s">
        <v>46</v>
      </c>
      <c r="C30" s="332" t="s">
        <v>25</v>
      </c>
      <c r="D30" s="8">
        <f>D31</f>
        <v>0.73</v>
      </c>
      <c r="E30" s="15">
        <f>E31</f>
        <v>0.73</v>
      </c>
      <c r="F30" s="8">
        <v>0</v>
      </c>
      <c r="G30" s="8">
        <v>0</v>
      </c>
      <c r="H30" s="8">
        <f>H31</f>
        <v>0.73</v>
      </c>
      <c r="I30" s="8">
        <v>0</v>
      </c>
      <c r="J30" s="8">
        <f>J31</f>
        <v>0.73</v>
      </c>
      <c r="K30" s="8">
        <v>0</v>
      </c>
      <c r="L30" s="15">
        <f>L31</f>
        <v>0</v>
      </c>
      <c r="M30" s="8">
        <v>0</v>
      </c>
      <c r="N30" s="8">
        <f t="shared" si="0"/>
        <v>0.73</v>
      </c>
      <c r="O30" s="8">
        <v>0</v>
      </c>
      <c r="P30" s="8">
        <f t="shared" si="1"/>
        <v>0.73</v>
      </c>
      <c r="Q30" s="8">
        <v>0</v>
      </c>
      <c r="R30" s="8">
        <f t="shared" si="2"/>
        <v>100</v>
      </c>
      <c r="S30" s="8">
        <v>0</v>
      </c>
      <c r="T30" s="957">
        <v>0</v>
      </c>
      <c r="U30" s="958"/>
    </row>
    <row r="31" spans="1:21" s="729" customFormat="1" ht="30" customHeight="1">
      <c r="A31" s="733" t="s">
        <v>47</v>
      </c>
      <c r="B31" s="747" t="s">
        <v>48</v>
      </c>
      <c r="C31" s="734" t="s">
        <v>49</v>
      </c>
      <c r="D31" s="736">
        <v>0.73</v>
      </c>
      <c r="E31" s="735">
        <v>0.73</v>
      </c>
      <c r="F31" s="736">
        <v>0</v>
      </c>
      <c r="G31" s="736">
        <v>0</v>
      </c>
      <c r="H31" s="736">
        <v>0.73</v>
      </c>
      <c r="I31" s="736">
        <v>0</v>
      </c>
      <c r="J31" s="736">
        <v>0.73</v>
      </c>
      <c r="K31" s="736">
        <v>0</v>
      </c>
      <c r="L31" s="735">
        <v>0</v>
      </c>
      <c r="M31" s="736">
        <v>0</v>
      </c>
      <c r="N31" s="736">
        <f t="shared" si="0"/>
        <v>0.73</v>
      </c>
      <c r="O31" s="736">
        <v>0</v>
      </c>
      <c r="P31" s="736">
        <f t="shared" si="1"/>
        <v>0.73</v>
      </c>
      <c r="Q31" s="736">
        <v>0</v>
      </c>
      <c r="R31" s="736">
        <f t="shared" si="2"/>
        <v>100</v>
      </c>
      <c r="S31" s="736">
        <v>0</v>
      </c>
      <c r="T31" s="961">
        <v>0</v>
      </c>
      <c r="U31" s="962"/>
    </row>
    <row r="32" spans="1:21" ht="34.5" customHeight="1">
      <c r="A32" s="337" t="s">
        <v>50</v>
      </c>
      <c r="B32" s="331" t="s">
        <v>51</v>
      </c>
      <c r="C32" s="332" t="s">
        <v>25</v>
      </c>
      <c r="D32" s="8">
        <f>D33</f>
        <v>0</v>
      </c>
      <c r="E32" s="15">
        <f>E33</f>
        <v>0</v>
      </c>
      <c r="F32" s="8">
        <v>0</v>
      </c>
      <c r="G32" s="8">
        <v>0</v>
      </c>
      <c r="H32" s="8">
        <f>H33</f>
        <v>0</v>
      </c>
      <c r="I32" s="8">
        <v>0</v>
      </c>
      <c r="J32" s="8">
        <f>J33</f>
        <v>0</v>
      </c>
      <c r="K32" s="8">
        <v>0</v>
      </c>
      <c r="L32" s="15">
        <f>L33</f>
        <v>0</v>
      </c>
      <c r="M32" s="8">
        <v>0</v>
      </c>
      <c r="N32" s="8">
        <f t="shared" si="0"/>
        <v>0</v>
      </c>
      <c r="O32" s="8">
        <v>0</v>
      </c>
      <c r="P32" s="8">
        <f t="shared" si="1"/>
        <v>0</v>
      </c>
      <c r="Q32" s="8">
        <v>0</v>
      </c>
      <c r="R32" s="8" t="e">
        <f t="shared" si="2"/>
        <v>#DIV/0!</v>
      </c>
      <c r="S32" s="8">
        <v>0</v>
      </c>
      <c r="T32" s="957">
        <v>0</v>
      </c>
      <c r="U32" s="958"/>
    </row>
    <row r="33" spans="1:21" s="583" customFormat="1" ht="18.75" customHeight="1">
      <c r="A33" s="584" t="s">
        <v>52</v>
      </c>
      <c r="B33" s="577" t="s">
        <v>53</v>
      </c>
      <c r="C33" s="578" t="s">
        <v>54</v>
      </c>
      <c r="D33" s="579">
        <v>0</v>
      </c>
      <c r="E33" s="595">
        <v>0</v>
      </c>
      <c r="F33" s="579">
        <v>0</v>
      </c>
      <c r="G33" s="579">
        <v>0</v>
      </c>
      <c r="H33" s="579">
        <v>0</v>
      </c>
      <c r="I33" s="579">
        <v>0</v>
      </c>
      <c r="J33" s="579">
        <v>0</v>
      </c>
      <c r="K33" s="579">
        <v>0</v>
      </c>
      <c r="L33" s="595">
        <v>0</v>
      </c>
      <c r="M33" s="579">
        <v>0</v>
      </c>
      <c r="N33" s="579">
        <f t="shared" si="0"/>
        <v>0</v>
      </c>
      <c r="O33" s="579">
        <v>0</v>
      </c>
      <c r="P33" s="579">
        <f t="shared" si="1"/>
        <v>0</v>
      </c>
      <c r="Q33" s="579">
        <v>0</v>
      </c>
      <c r="R33" s="579" t="e">
        <f t="shared" si="2"/>
        <v>#DIV/0!</v>
      </c>
      <c r="S33" s="579">
        <v>0</v>
      </c>
      <c r="T33" s="959">
        <v>0</v>
      </c>
      <c r="U33" s="960"/>
    </row>
    <row r="34" spans="1:21" ht="30.75" customHeight="1">
      <c r="A34" s="333" t="s">
        <v>55</v>
      </c>
      <c r="B34" s="331" t="s">
        <v>56</v>
      </c>
      <c r="C34" s="332" t="s">
        <v>25</v>
      </c>
      <c r="D34" s="8">
        <f>D35</f>
        <v>0</v>
      </c>
      <c r="E34" s="15">
        <f>E35</f>
        <v>0</v>
      </c>
      <c r="F34" s="8">
        <v>0</v>
      </c>
      <c r="G34" s="8">
        <v>0</v>
      </c>
      <c r="H34" s="8">
        <f>H35</f>
        <v>0</v>
      </c>
      <c r="I34" s="8">
        <v>0</v>
      </c>
      <c r="J34" s="8">
        <f>J35</f>
        <v>0</v>
      </c>
      <c r="K34" s="8">
        <v>0</v>
      </c>
      <c r="L34" s="15">
        <f>L35</f>
        <v>0</v>
      </c>
      <c r="M34" s="8">
        <v>0</v>
      </c>
      <c r="N34" s="8">
        <f t="shared" si="0"/>
        <v>0</v>
      </c>
      <c r="O34" s="8">
        <v>0</v>
      </c>
      <c r="P34" s="8">
        <f t="shared" si="1"/>
        <v>0</v>
      </c>
      <c r="Q34" s="8">
        <v>0</v>
      </c>
      <c r="R34" s="8" t="e">
        <f t="shared" si="2"/>
        <v>#DIV/0!</v>
      </c>
      <c r="S34" s="8">
        <v>0</v>
      </c>
      <c r="T34" s="957">
        <v>0</v>
      </c>
      <c r="U34" s="958"/>
    </row>
    <row r="35" spans="1:21" ht="29.25" customHeight="1">
      <c r="A35" s="333" t="s">
        <v>57</v>
      </c>
      <c r="B35" s="331" t="s">
        <v>58</v>
      </c>
      <c r="C35" s="332" t="s">
        <v>25</v>
      </c>
      <c r="D35" s="8">
        <f>D36</f>
        <v>0</v>
      </c>
      <c r="E35" s="15">
        <f>E36</f>
        <v>0</v>
      </c>
      <c r="F35" s="8">
        <v>0</v>
      </c>
      <c r="G35" s="8">
        <v>0</v>
      </c>
      <c r="H35" s="8">
        <f>H36</f>
        <v>0</v>
      </c>
      <c r="I35" s="8">
        <v>0</v>
      </c>
      <c r="J35" s="8">
        <f>J36</f>
        <v>0</v>
      </c>
      <c r="K35" s="8">
        <v>0</v>
      </c>
      <c r="L35" s="15">
        <f>L36</f>
        <v>0</v>
      </c>
      <c r="M35" s="8">
        <v>0</v>
      </c>
      <c r="N35" s="8">
        <f t="shared" si="0"/>
        <v>0</v>
      </c>
      <c r="O35" s="8">
        <v>0</v>
      </c>
      <c r="P35" s="8">
        <f t="shared" si="1"/>
        <v>0</v>
      </c>
      <c r="Q35" s="8">
        <v>0</v>
      </c>
      <c r="R35" s="8" t="e">
        <f t="shared" si="2"/>
        <v>#DIV/0!</v>
      </c>
      <c r="S35" s="8">
        <v>0</v>
      </c>
      <c r="T35" s="957">
        <v>0</v>
      </c>
      <c r="U35" s="958"/>
    </row>
    <row r="36" spans="1:21" s="583" customFormat="1" ht="45" customHeight="1">
      <c r="A36" s="584" t="s">
        <v>59</v>
      </c>
      <c r="B36" s="577" t="s">
        <v>60</v>
      </c>
      <c r="C36" s="578" t="s">
        <v>61</v>
      </c>
      <c r="D36" s="579">
        <v>0</v>
      </c>
      <c r="E36" s="595">
        <v>0</v>
      </c>
      <c r="F36" s="579">
        <v>0</v>
      </c>
      <c r="G36" s="579">
        <v>0</v>
      </c>
      <c r="H36" s="579">
        <v>0</v>
      </c>
      <c r="I36" s="579">
        <v>0</v>
      </c>
      <c r="J36" s="579">
        <v>0</v>
      </c>
      <c r="K36" s="579">
        <v>0</v>
      </c>
      <c r="L36" s="595">
        <v>0</v>
      </c>
      <c r="M36" s="579">
        <v>0</v>
      </c>
      <c r="N36" s="579">
        <f t="shared" si="0"/>
        <v>0</v>
      </c>
      <c r="O36" s="579">
        <v>0</v>
      </c>
      <c r="P36" s="579">
        <f t="shared" si="1"/>
        <v>0</v>
      </c>
      <c r="Q36" s="579">
        <v>0</v>
      </c>
      <c r="R36" s="579" t="e">
        <f t="shared" si="2"/>
        <v>#DIV/0!</v>
      </c>
      <c r="S36" s="579">
        <v>0</v>
      </c>
      <c r="T36" s="959">
        <v>0</v>
      </c>
      <c r="U36" s="960"/>
    </row>
    <row r="37" spans="1:21" ht="33.75" customHeight="1">
      <c r="A37" s="333" t="s">
        <v>62</v>
      </c>
      <c r="B37" s="331" t="s">
        <v>63</v>
      </c>
      <c r="C37" s="332" t="s">
        <v>25</v>
      </c>
      <c r="D37" s="8">
        <f>SUM(D38:D48)</f>
        <v>16.274999999999999</v>
      </c>
      <c r="E37" s="15">
        <f>SUM(E38:E48)</f>
        <v>16.274999999999999</v>
      </c>
      <c r="F37" s="8">
        <v>0</v>
      </c>
      <c r="G37" s="8">
        <v>0</v>
      </c>
      <c r="H37" s="8">
        <f>SUM(H38:H48)</f>
        <v>16.274999999999999</v>
      </c>
      <c r="I37" s="8">
        <v>0</v>
      </c>
      <c r="J37" s="8">
        <f>SUM(J38:J48)</f>
        <v>16.274999999999999</v>
      </c>
      <c r="K37" s="8">
        <v>0</v>
      </c>
      <c r="L37" s="15">
        <f>SUM(L38:L48)</f>
        <v>0</v>
      </c>
      <c r="M37" s="8">
        <v>0</v>
      </c>
      <c r="N37" s="8">
        <f t="shared" si="0"/>
        <v>16.274999999999999</v>
      </c>
      <c r="O37" s="8">
        <v>0</v>
      </c>
      <c r="P37" s="8">
        <f t="shared" si="1"/>
        <v>16.274999999999999</v>
      </c>
      <c r="Q37" s="8">
        <v>0</v>
      </c>
      <c r="R37" s="8">
        <f t="shared" si="2"/>
        <v>100</v>
      </c>
      <c r="S37" s="8">
        <v>0</v>
      </c>
      <c r="T37" s="957">
        <v>0</v>
      </c>
      <c r="U37" s="958"/>
    </row>
    <row r="38" spans="1:21" s="583" customFormat="1" ht="48" customHeight="1">
      <c r="A38" s="584" t="s">
        <v>64</v>
      </c>
      <c r="B38" s="585" t="s">
        <v>65</v>
      </c>
      <c r="C38" s="578" t="s">
        <v>66</v>
      </c>
      <c r="D38" s="579">
        <v>0</v>
      </c>
      <c r="E38" s="595">
        <v>0</v>
      </c>
      <c r="F38" s="579">
        <v>0</v>
      </c>
      <c r="G38" s="579">
        <v>0</v>
      </c>
      <c r="H38" s="579">
        <v>0</v>
      </c>
      <c r="I38" s="579">
        <v>0</v>
      </c>
      <c r="J38" s="579">
        <v>0</v>
      </c>
      <c r="K38" s="579">
        <v>0</v>
      </c>
      <c r="L38" s="595">
        <v>0</v>
      </c>
      <c r="M38" s="579">
        <v>0</v>
      </c>
      <c r="N38" s="579">
        <f t="shared" si="0"/>
        <v>0</v>
      </c>
      <c r="O38" s="579">
        <v>0</v>
      </c>
      <c r="P38" s="579">
        <f t="shared" si="1"/>
        <v>0</v>
      </c>
      <c r="Q38" s="579">
        <v>0</v>
      </c>
      <c r="R38" s="579" t="e">
        <f t="shared" si="2"/>
        <v>#DIV/0!</v>
      </c>
      <c r="S38" s="579">
        <v>0</v>
      </c>
      <c r="T38" s="959">
        <v>0</v>
      </c>
      <c r="U38" s="960"/>
    </row>
    <row r="39" spans="1:21" s="583" customFormat="1" ht="34.5" customHeight="1">
      <c r="A39" s="584" t="s">
        <v>67</v>
      </c>
      <c r="B39" s="585" t="s">
        <v>68</v>
      </c>
      <c r="C39" s="578" t="s">
        <v>69</v>
      </c>
      <c r="D39" s="579">
        <v>9.3330000000000002</v>
      </c>
      <c r="E39" s="595">
        <v>9.3330000000000002</v>
      </c>
      <c r="F39" s="579">
        <v>0</v>
      </c>
      <c r="G39" s="579">
        <v>0</v>
      </c>
      <c r="H39" s="579">
        <v>9.3330000000000002</v>
      </c>
      <c r="I39" s="579">
        <v>0</v>
      </c>
      <c r="J39" s="579">
        <v>9.3330000000000002</v>
      </c>
      <c r="K39" s="579">
        <v>0</v>
      </c>
      <c r="L39" s="595">
        <v>0</v>
      </c>
      <c r="M39" s="579">
        <v>0</v>
      </c>
      <c r="N39" s="579">
        <f t="shared" si="0"/>
        <v>9.3330000000000002</v>
      </c>
      <c r="O39" s="579">
        <v>0</v>
      </c>
      <c r="P39" s="579">
        <f t="shared" si="1"/>
        <v>9.3330000000000002</v>
      </c>
      <c r="Q39" s="579">
        <v>0</v>
      </c>
      <c r="R39" s="579">
        <f t="shared" si="2"/>
        <v>100</v>
      </c>
      <c r="S39" s="579">
        <v>0</v>
      </c>
      <c r="T39" s="959">
        <v>0</v>
      </c>
      <c r="U39" s="960"/>
    </row>
    <row r="40" spans="1:21" s="583" customFormat="1" ht="35.25" customHeight="1">
      <c r="A40" s="584" t="s">
        <v>70</v>
      </c>
      <c r="B40" s="585" t="s">
        <v>71</v>
      </c>
      <c r="C40" s="578" t="s">
        <v>72</v>
      </c>
      <c r="D40" s="579">
        <v>0</v>
      </c>
      <c r="E40" s="595">
        <v>0</v>
      </c>
      <c r="F40" s="579">
        <v>0</v>
      </c>
      <c r="G40" s="579">
        <v>0</v>
      </c>
      <c r="H40" s="579">
        <v>0</v>
      </c>
      <c r="I40" s="579">
        <v>0</v>
      </c>
      <c r="J40" s="579">
        <v>0</v>
      </c>
      <c r="K40" s="579">
        <v>0</v>
      </c>
      <c r="L40" s="595">
        <v>0</v>
      </c>
      <c r="M40" s="579">
        <v>0</v>
      </c>
      <c r="N40" s="579">
        <f t="shared" si="0"/>
        <v>0</v>
      </c>
      <c r="O40" s="579">
        <v>0</v>
      </c>
      <c r="P40" s="579">
        <f t="shared" si="1"/>
        <v>0</v>
      </c>
      <c r="Q40" s="579">
        <v>0</v>
      </c>
      <c r="R40" s="579" t="e">
        <f t="shared" si="2"/>
        <v>#DIV/0!</v>
      </c>
      <c r="S40" s="579">
        <v>0</v>
      </c>
      <c r="T40" s="959">
        <v>0</v>
      </c>
      <c r="U40" s="960"/>
    </row>
    <row r="41" spans="1:21" s="583" customFormat="1" ht="33" customHeight="1">
      <c r="A41" s="584" t="s">
        <v>73</v>
      </c>
      <c r="B41" s="585" t="s">
        <v>74</v>
      </c>
      <c r="C41" s="578" t="s">
        <v>75</v>
      </c>
      <c r="D41" s="579">
        <v>0</v>
      </c>
      <c r="E41" s="595">
        <v>0</v>
      </c>
      <c r="F41" s="579">
        <v>0</v>
      </c>
      <c r="G41" s="579">
        <v>0</v>
      </c>
      <c r="H41" s="579">
        <v>0</v>
      </c>
      <c r="I41" s="579">
        <v>0</v>
      </c>
      <c r="J41" s="579">
        <v>0</v>
      </c>
      <c r="K41" s="579">
        <v>0</v>
      </c>
      <c r="L41" s="595">
        <v>0</v>
      </c>
      <c r="M41" s="579">
        <v>0</v>
      </c>
      <c r="N41" s="579">
        <f t="shared" si="0"/>
        <v>0</v>
      </c>
      <c r="O41" s="579">
        <v>0</v>
      </c>
      <c r="P41" s="579">
        <f t="shared" si="1"/>
        <v>0</v>
      </c>
      <c r="Q41" s="579">
        <v>0</v>
      </c>
      <c r="R41" s="579" t="e">
        <f t="shared" si="2"/>
        <v>#DIV/0!</v>
      </c>
      <c r="S41" s="579">
        <v>0</v>
      </c>
      <c r="T41" s="959">
        <v>0</v>
      </c>
      <c r="U41" s="960"/>
    </row>
    <row r="42" spans="1:21" s="583" customFormat="1" ht="30" customHeight="1">
      <c r="A42" s="584" t="s">
        <v>76</v>
      </c>
      <c r="B42" s="585" t="s">
        <v>77</v>
      </c>
      <c r="C42" s="578" t="s">
        <v>78</v>
      </c>
      <c r="D42" s="579">
        <v>0</v>
      </c>
      <c r="E42" s="595">
        <v>0</v>
      </c>
      <c r="F42" s="579">
        <v>0</v>
      </c>
      <c r="G42" s="579">
        <v>0</v>
      </c>
      <c r="H42" s="579">
        <v>0</v>
      </c>
      <c r="I42" s="579">
        <v>0</v>
      </c>
      <c r="J42" s="579">
        <v>0</v>
      </c>
      <c r="K42" s="579">
        <v>0</v>
      </c>
      <c r="L42" s="595">
        <v>0</v>
      </c>
      <c r="M42" s="579">
        <v>0</v>
      </c>
      <c r="N42" s="579">
        <f t="shared" si="0"/>
        <v>0</v>
      </c>
      <c r="O42" s="579">
        <v>0</v>
      </c>
      <c r="P42" s="579">
        <f t="shared" si="1"/>
        <v>0</v>
      </c>
      <c r="Q42" s="579">
        <v>0</v>
      </c>
      <c r="R42" s="579" t="e">
        <f t="shared" si="2"/>
        <v>#DIV/0!</v>
      </c>
      <c r="S42" s="579">
        <v>0</v>
      </c>
      <c r="T42" s="959">
        <v>0</v>
      </c>
      <c r="U42" s="960"/>
    </row>
    <row r="43" spans="1:21" s="583" customFormat="1" ht="24.75" customHeight="1">
      <c r="A43" s="584" t="s">
        <v>79</v>
      </c>
      <c r="B43" s="585" t="s">
        <v>80</v>
      </c>
      <c r="C43" s="578" t="s">
        <v>81</v>
      </c>
      <c r="D43" s="579">
        <v>0</v>
      </c>
      <c r="E43" s="595">
        <v>0</v>
      </c>
      <c r="F43" s="579">
        <v>0</v>
      </c>
      <c r="G43" s="579">
        <v>0</v>
      </c>
      <c r="H43" s="579">
        <v>0</v>
      </c>
      <c r="I43" s="579">
        <v>0</v>
      </c>
      <c r="J43" s="579">
        <v>0</v>
      </c>
      <c r="K43" s="579">
        <v>0</v>
      </c>
      <c r="L43" s="595">
        <v>0</v>
      </c>
      <c r="M43" s="579">
        <v>0</v>
      </c>
      <c r="N43" s="579">
        <f t="shared" si="0"/>
        <v>0</v>
      </c>
      <c r="O43" s="579">
        <v>0</v>
      </c>
      <c r="P43" s="579">
        <f t="shared" si="1"/>
        <v>0</v>
      </c>
      <c r="Q43" s="579">
        <v>0</v>
      </c>
      <c r="R43" s="579" t="e">
        <f t="shared" si="2"/>
        <v>#DIV/0!</v>
      </c>
      <c r="S43" s="579">
        <v>0</v>
      </c>
      <c r="T43" s="959">
        <v>0</v>
      </c>
      <c r="U43" s="960"/>
    </row>
    <row r="44" spans="1:21" s="729" customFormat="1" ht="60" customHeight="1">
      <c r="A44" s="733" t="s">
        <v>82</v>
      </c>
      <c r="B44" s="746" t="s">
        <v>83</v>
      </c>
      <c r="C44" s="734" t="s">
        <v>84</v>
      </c>
      <c r="D44" s="736">
        <v>6.35</v>
      </c>
      <c r="E44" s="735">
        <v>6.35</v>
      </c>
      <c r="F44" s="736">
        <v>0</v>
      </c>
      <c r="G44" s="736">
        <v>0</v>
      </c>
      <c r="H44" s="736">
        <v>6.35</v>
      </c>
      <c r="I44" s="736">
        <v>0</v>
      </c>
      <c r="J44" s="736">
        <v>6.35</v>
      </c>
      <c r="K44" s="736">
        <v>0</v>
      </c>
      <c r="L44" s="735">
        <v>0</v>
      </c>
      <c r="M44" s="736">
        <v>0</v>
      </c>
      <c r="N44" s="736">
        <f t="shared" si="0"/>
        <v>6.35</v>
      </c>
      <c r="O44" s="736">
        <v>0</v>
      </c>
      <c r="P44" s="736">
        <f t="shared" si="1"/>
        <v>6.35</v>
      </c>
      <c r="Q44" s="736">
        <v>0</v>
      </c>
      <c r="R44" s="736">
        <f t="shared" si="2"/>
        <v>100</v>
      </c>
      <c r="S44" s="736">
        <v>0</v>
      </c>
      <c r="T44" s="961">
        <v>0</v>
      </c>
      <c r="U44" s="962"/>
    </row>
    <row r="45" spans="1:21" s="583" customFormat="1" ht="49.5" customHeight="1">
      <c r="A45" s="584" t="s">
        <v>85</v>
      </c>
      <c r="B45" s="586" t="s">
        <v>86</v>
      </c>
      <c r="C45" s="578" t="s">
        <v>87</v>
      </c>
      <c r="D45" s="579">
        <v>0</v>
      </c>
      <c r="E45" s="595">
        <v>0</v>
      </c>
      <c r="F45" s="579">
        <v>0</v>
      </c>
      <c r="G45" s="579">
        <v>0</v>
      </c>
      <c r="H45" s="579">
        <v>0</v>
      </c>
      <c r="I45" s="579">
        <v>0</v>
      </c>
      <c r="J45" s="579">
        <v>0</v>
      </c>
      <c r="K45" s="579">
        <v>0</v>
      </c>
      <c r="L45" s="595">
        <v>0</v>
      </c>
      <c r="M45" s="579">
        <v>0</v>
      </c>
      <c r="N45" s="579">
        <f t="shared" si="0"/>
        <v>0</v>
      </c>
      <c r="O45" s="579">
        <v>0</v>
      </c>
      <c r="P45" s="579">
        <f t="shared" si="1"/>
        <v>0</v>
      </c>
      <c r="Q45" s="579">
        <v>0</v>
      </c>
      <c r="R45" s="579" t="e">
        <f t="shared" si="2"/>
        <v>#DIV/0!</v>
      </c>
      <c r="S45" s="579">
        <v>0</v>
      </c>
      <c r="T45" s="959">
        <v>0</v>
      </c>
      <c r="U45" s="960"/>
    </row>
    <row r="46" spans="1:21" s="583" customFormat="1" ht="34.5" customHeight="1">
      <c r="A46" s="584" t="s">
        <v>88</v>
      </c>
      <c r="B46" s="586" t="s">
        <v>89</v>
      </c>
      <c r="C46" s="578" t="s">
        <v>90</v>
      </c>
      <c r="D46" s="579">
        <v>0</v>
      </c>
      <c r="E46" s="595">
        <v>0</v>
      </c>
      <c r="F46" s="579">
        <v>0</v>
      </c>
      <c r="G46" s="579">
        <v>0</v>
      </c>
      <c r="H46" s="579">
        <v>0</v>
      </c>
      <c r="I46" s="579">
        <v>0</v>
      </c>
      <c r="J46" s="579">
        <v>0</v>
      </c>
      <c r="K46" s="579">
        <v>0</v>
      </c>
      <c r="L46" s="595">
        <v>0</v>
      </c>
      <c r="M46" s="579">
        <v>0</v>
      </c>
      <c r="N46" s="579">
        <f t="shared" si="0"/>
        <v>0</v>
      </c>
      <c r="O46" s="579">
        <v>0</v>
      </c>
      <c r="P46" s="579">
        <f t="shared" si="1"/>
        <v>0</v>
      </c>
      <c r="Q46" s="579">
        <v>0</v>
      </c>
      <c r="R46" s="579" t="e">
        <f t="shared" si="2"/>
        <v>#DIV/0!</v>
      </c>
      <c r="S46" s="579">
        <v>0</v>
      </c>
      <c r="T46" s="959">
        <v>0</v>
      </c>
      <c r="U46" s="960"/>
    </row>
    <row r="47" spans="1:21" s="583" customFormat="1" ht="33.75" customHeight="1">
      <c r="A47" s="584" t="s">
        <v>91</v>
      </c>
      <c r="B47" s="585" t="s">
        <v>92</v>
      </c>
      <c r="C47" s="578" t="s">
        <v>93</v>
      </c>
      <c r="D47" s="579">
        <v>0.59199999999999997</v>
      </c>
      <c r="E47" s="595">
        <v>0.59199999999999997</v>
      </c>
      <c r="F47" s="579">
        <v>0</v>
      </c>
      <c r="G47" s="579">
        <v>0</v>
      </c>
      <c r="H47" s="579">
        <v>0.59199999999999997</v>
      </c>
      <c r="I47" s="579">
        <v>0</v>
      </c>
      <c r="J47" s="579">
        <v>0.59199999999999997</v>
      </c>
      <c r="K47" s="579">
        <v>0</v>
      </c>
      <c r="L47" s="595">
        <v>0</v>
      </c>
      <c r="M47" s="579">
        <v>0</v>
      </c>
      <c r="N47" s="579">
        <f t="shared" si="0"/>
        <v>0.59199999999999997</v>
      </c>
      <c r="O47" s="579">
        <v>0</v>
      </c>
      <c r="P47" s="579">
        <f t="shared" si="1"/>
        <v>0.59199999999999997</v>
      </c>
      <c r="Q47" s="579">
        <v>0</v>
      </c>
      <c r="R47" s="579">
        <f t="shared" si="2"/>
        <v>100</v>
      </c>
      <c r="S47" s="579">
        <v>0</v>
      </c>
      <c r="T47" s="959">
        <v>0</v>
      </c>
      <c r="U47" s="960"/>
    </row>
    <row r="48" spans="1:21" s="583" customFormat="1" ht="32.25" customHeight="1">
      <c r="A48" s="584" t="s">
        <v>94</v>
      </c>
      <c r="B48" s="585" t="s">
        <v>95</v>
      </c>
      <c r="C48" s="578" t="s">
        <v>96</v>
      </c>
      <c r="D48" s="579">
        <v>0</v>
      </c>
      <c r="E48" s="595">
        <v>0</v>
      </c>
      <c r="F48" s="579">
        <v>0</v>
      </c>
      <c r="G48" s="579">
        <v>0</v>
      </c>
      <c r="H48" s="579">
        <v>0</v>
      </c>
      <c r="I48" s="579">
        <v>0</v>
      </c>
      <c r="J48" s="579">
        <v>0</v>
      </c>
      <c r="K48" s="579">
        <v>0</v>
      </c>
      <c r="L48" s="595">
        <v>0</v>
      </c>
      <c r="M48" s="579">
        <v>0</v>
      </c>
      <c r="N48" s="579">
        <f t="shared" si="0"/>
        <v>0</v>
      </c>
      <c r="O48" s="579">
        <v>0</v>
      </c>
      <c r="P48" s="579">
        <f t="shared" si="1"/>
        <v>0</v>
      </c>
      <c r="Q48" s="579">
        <v>0</v>
      </c>
      <c r="R48" s="579" t="e">
        <f t="shared" si="2"/>
        <v>#DIV/0!</v>
      </c>
      <c r="S48" s="579">
        <v>0</v>
      </c>
      <c r="T48" s="959">
        <v>0</v>
      </c>
      <c r="U48" s="960"/>
    </row>
    <row r="49" spans="1:21">
      <c r="A49" s="333" t="s">
        <v>97</v>
      </c>
      <c r="B49" s="331" t="s">
        <v>98</v>
      </c>
      <c r="C49" s="332" t="s">
        <v>25</v>
      </c>
      <c r="D49" s="8">
        <f>SUM(D50:D59)</f>
        <v>1.5879999999999999</v>
      </c>
      <c r="E49" s="15">
        <f>SUM(E50:E59)</f>
        <v>4.2129999999999992</v>
      </c>
      <c r="F49" s="8">
        <v>0</v>
      </c>
      <c r="G49" s="8">
        <v>0</v>
      </c>
      <c r="H49" s="8">
        <f>SUM(H50:H59)</f>
        <v>1.5879999999999999</v>
      </c>
      <c r="I49" s="8">
        <v>0</v>
      </c>
      <c r="J49" s="8">
        <f>SUM(J50:J59)</f>
        <v>1.5879999999999999</v>
      </c>
      <c r="K49" s="8">
        <v>0</v>
      </c>
      <c r="L49" s="15">
        <f>SUM(L50:L59)</f>
        <v>0</v>
      </c>
      <c r="M49" s="8">
        <v>0</v>
      </c>
      <c r="N49" s="8">
        <f t="shared" si="0"/>
        <v>1.5879999999999999</v>
      </c>
      <c r="O49" s="8">
        <v>0</v>
      </c>
      <c r="P49" s="8">
        <f t="shared" si="1"/>
        <v>1.5879999999999999</v>
      </c>
      <c r="Q49" s="8">
        <v>0</v>
      </c>
      <c r="R49" s="8">
        <f t="shared" si="2"/>
        <v>100</v>
      </c>
      <c r="S49" s="8">
        <v>0</v>
      </c>
      <c r="T49" s="957">
        <v>0</v>
      </c>
      <c r="U49" s="958"/>
    </row>
    <row r="50" spans="1:21" s="583" customFormat="1" ht="30">
      <c r="A50" s="587" t="s">
        <v>99</v>
      </c>
      <c r="B50" s="588" t="s">
        <v>100</v>
      </c>
      <c r="C50" s="589" t="s">
        <v>101</v>
      </c>
      <c r="D50" s="579">
        <v>0</v>
      </c>
      <c r="E50" s="595">
        <v>0</v>
      </c>
      <c r="F50" s="579">
        <v>0</v>
      </c>
      <c r="G50" s="579">
        <v>0</v>
      </c>
      <c r="H50" s="579">
        <v>0</v>
      </c>
      <c r="I50" s="579">
        <v>0</v>
      </c>
      <c r="J50" s="579">
        <v>0</v>
      </c>
      <c r="K50" s="579">
        <v>0</v>
      </c>
      <c r="L50" s="595">
        <v>0</v>
      </c>
      <c r="M50" s="579">
        <v>0</v>
      </c>
      <c r="N50" s="579">
        <f t="shared" si="0"/>
        <v>0</v>
      </c>
      <c r="O50" s="579">
        <v>0</v>
      </c>
      <c r="P50" s="579">
        <f t="shared" si="1"/>
        <v>0</v>
      </c>
      <c r="Q50" s="579">
        <v>0</v>
      </c>
      <c r="R50" s="579" t="e">
        <f t="shared" si="2"/>
        <v>#DIV/0!</v>
      </c>
      <c r="S50" s="579">
        <v>0</v>
      </c>
      <c r="T50" s="959">
        <v>0</v>
      </c>
      <c r="U50" s="960"/>
    </row>
    <row r="51" spans="1:21" s="729" customFormat="1" ht="30">
      <c r="A51" s="733" t="s">
        <v>102</v>
      </c>
      <c r="B51" s="723" t="s">
        <v>103</v>
      </c>
      <c r="C51" s="734" t="s">
        <v>104</v>
      </c>
      <c r="D51" s="736">
        <v>0.8</v>
      </c>
      <c r="E51" s="735">
        <v>0.8</v>
      </c>
      <c r="F51" s="736">
        <v>0</v>
      </c>
      <c r="G51" s="736">
        <v>0</v>
      </c>
      <c r="H51" s="736">
        <v>0.8</v>
      </c>
      <c r="I51" s="736">
        <v>0</v>
      </c>
      <c r="J51" s="736">
        <v>0.8</v>
      </c>
      <c r="K51" s="736">
        <v>0</v>
      </c>
      <c r="L51" s="735">
        <v>0</v>
      </c>
      <c r="M51" s="736">
        <v>0</v>
      </c>
      <c r="N51" s="736">
        <f t="shared" si="0"/>
        <v>0.8</v>
      </c>
      <c r="O51" s="736">
        <v>0</v>
      </c>
      <c r="P51" s="736">
        <f t="shared" si="1"/>
        <v>0.8</v>
      </c>
      <c r="Q51" s="736">
        <v>0</v>
      </c>
      <c r="R51" s="736">
        <f t="shared" si="2"/>
        <v>100</v>
      </c>
      <c r="S51" s="736">
        <v>0</v>
      </c>
      <c r="T51" s="961">
        <v>0</v>
      </c>
      <c r="U51" s="962"/>
    </row>
    <row r="52" spans="1:21" s="583" customFormat="1" ht="30">
      <c r="A52" s="584" t="s">
        <v>105</v>
      </c>
      <c r="B52" s="590" t="s">
        <v>106</v>
      </c>
      <c r="C52" s="578" t="s">
        <v>107</v>
      </c>
      <c r="D52" s="579">
        <v>0</v>
      </c>
      <c r="E52" s="595">
        <v>0</v>
      </c>
      <c r="F52" s="579">
        <v>0</v>
      </c>
      <c r="G52" s="579">
        <v>0</v>
      </c>
      <c r="H52" s="579">
        <v>0</v>
      </c>
      <c r="I52" s="579">
        <v>0</v>
      </c>
      <c r="J52" s="579">
        <v>0</v>
      </c>
      <c r="K52" s="579">
        <v>0</v>
      </c>
      <c r="L52" s="595">
        <v>0</v>
      </c>
      <c r="M52" s="579">
        <v>0</v>
      </c>
      <c r="N52" s="579">
        <f t="shared" si="0"/>
        <v>0</v>
      </c>
      <c r="O52" s="579">
        <v>0</v>
      </c>
      <c r="P52" s="579">
        <f t="shared" si="1"/>
        <v>0</v>
      </c>
      <c r="Q52" s="579">
        <v>0</v>
      </c>
      <c r="R52" s="579" t="e">
        <f t="shared" si="2"/>
        <v>#DIV/0!</v>
      </c>
      <c r="S52" s="579">
        <v>0</v>
      </c>
      <c r="T52" s="959">
        <v>0</v>
      </c>
      <c r="U52" s="960"/>
    </row>
    <row r="53" spans="1:21" s="583" customFormat="1" ht="39" customHeight="1">
      <c r="A53" s="584" t="s">
        <v>108</v>
      </c>
      <c r="B53" s="590" t="s">
        <v>109</v>
      </c>
      <c r="C53" s="578" t="s">
        <v>110</v>
      </c>
      <c r="D53" s="579">
        <v>0</v>
      </c>
      <c r="E53" s="595">
        <v>0</v>
      </c>
      <c r="F53" s="579">
        <v>0</v>
      </c>
      <c r="G53" s="579">
        <v>0</v>
      </c>
      <c r="H53" s="579">
        <v>0</v>
      </c>
      <c r="I53" s="579">
        <v>0</v>
      </c>
      <c r="J53" s="579">
        <v>0</v>
      </c>
      <c r="K53" s="579">
        <v>0</v>
      </c>
      <c r="L53" s="595">
        <v>0</v>
      </c>
      <c r="M53" s="579">
        <v>0</v>
      </c>
      <c r="N53" s="579">
        <f t="shared" si="0"/>
        <v>0</v>
      </c>
      <c r="O53" s="579">
        <v>0</v>
      </c>
      <c r="P53" s="579">
        <f t="shared" si="1"/>
        <v>0</v>
      </c>
      <c r="Q53" s="579">
        <v>0</v>
      </c>
      <c r="R53" s="579" t="e">
        <f t="shared" si="2"/>
        <v>#DIV/0!</v>
      </c>
      <c r="S53" s="579">
        <v>0</v>
      </c>
      <c r="T53" s="959">
        <v>0</v>
      </c>
      <c r="U53" s="960"/>
    </row>
    <row r="54" spans="1:21" s="583" customFormat="1" ht="24" customHeight="1">
      <c r="A54" s="584" t="s">
        <v>111</v>
      </c>
      <c r="B54" s="590" t="s">
        <v>112</v>
      </c>
      <c r="C54" s="578" t="s">
        <v>113</v>
      </c>
      <c r="D54" s="579">
        <v>0</v>
      </c>
      <c r="E54" s="595">
        <v>0</v>
      </c>
      <c r="F54" s="579">
        <v>0</v>
      </c>
      <c r="G54" s="579">
        <v>0</v>
      </c>
      <c r="H54" s="579">
        <v>0</v>
      </c>
      <c r="I54" s="579">
        <v>0</v>
      </c>
      <c r="J54" s="579">
        <v>0</v>
      </c>
      <c r="K54" s="579">
        <v>0</v>
      </c>
      <c r="L54" s="595">
        <v>0</v>
      </c>
      <c r="M54" s="579">
        <v>0</v>
      </c>
      <c r="N54" s="579">
        <f t="shared" si="0"/>
        <v>0</v>
      </c>
      <c r="O54" s="579">
        <v>0</v>
      </c>
      <c r="P54" s="579">
        <f t="shared" si="1"/>
        <v>0</v>
      </c>
      <c r="Q54" s="579">
        <v>0</v>
      </c>
      <c r="R54" s="579" t="e">
        <f t="shared" si="2"/>
        <v>#DIV/0!</v>
      </c>
      <c r="S54" s="579">
        <v>0</v>
      </c>
      <c r="T54" s="959">
        <v>0</v>
      </c>
      <c r="U54" s="960"/>
    </row>
    <row r="55" spans="1:21" s="583" customFormat="1">
      <c r="A55" s="584" t="s">
        <v>114</v>
      </c>
      <c r="B55" s="590" t="s">
        <v>115</v>
      </c>
      <c r="C55" s="578" t="s">
        <v>116</v>
      </c>
      <c r="D55" s="579">
        <v>0</v>
      </c>
      <c r="E55" s="595">
        <v>0</v>
      </c>
      <c r="F55" s="579">
        <v>0</v>
      </c>
      <c r="G55" s="579">
        <v>0</v>
      </c>
      <c r="H55" s="579">
        <v>0</v>
      </c>
      <c r="I55" s="579">
        <v>0</v>
      </c>
      <c r="J55" s="579">
        <v>0</v>
      </c>
      <c r="K55" s="579">
        <v>0</v>
      </c>
      <c r="L55" s="595">
        <v>0</v>
      </c>
      <c r="M55" s="579">
        <v>0</v>
      </c>
      <c r="N55" s="579">
        <f t="shared" si="0"/>
        <v>0</v>
      </c>
      <c r="O55" s="579">
        <v>0</v>
      </c>
      <c r="P55" s="579">
        <f t="shared" si="1"/>
        <v>0</v>
      </c>
      <c r="Q55" s="579">
        <v>0</v>
      </c>
      <c r="R55" s="579" t="e">
        <f t="shared" si="2"/>
        <v>#DIV/0!</v>
      </c>
      <c r="S55" s="579">
        <v>0</v>
      </c>
      <c r="T55" s="959">
        <v>0</v>
      </c>
      <c r="U55" s="960"/>
    </row>
    <row r="56" spans="1:21" s="729" customFormat="1" ht="63.75" customHeight="1">
      <c r="A56" s="733" t="s">
        <v>117</v>
      </c>
      <c r="B56" s="723" t="s">
        <v>118</v>
      </c>
      <c r="C56" s="734" t="s">
        <v>119</v>
      </c>
      <c r="D56" s="736">
        <v>0.47499999999999998</v>
      </c>
      <c r="E56" s="735">
        <v>2.38</v>
      </c>
      <c r="F56" s="736">
        <v>0</v>
      </c>
      <c r="G56" s="736">
        <v>0</v>
      </c>
      <c r="H56" s="736">
        <v>0.47499999999999998</v>
      </c>
      <c r="I56" s="736">
        <v>0</v>
      </c>
      <c r="J56" s="736">
        <v>0.47499999999999998</v>
      </c>
      <c r="K56" s="736">
        <v>0</v>
      </c>
      <c r="L56" s="735">
        <v>0</v>
      </c>
      <c r="M56" s="736">
        <v>0</v>
      </c>
      <c r="N56" s="736">
        <f t="shared" si="0"/>
        <v>0.47499999999999998</v>
      </c>
      <c r="O56" s="736">
        <v>0</v>
      </c>
      <c r="P56" s="736">
        <f t="shared" si="1"/>
        <v>0.47499999999999998</v>
      </c>
      <c r="Q56" s="736">
        <v>0</v>
      </c>
      <c r="R56" s="736">
        <f t="shared" si="2"/>
        <v>100</v>
      </c>
      <c r="S56" s="736">
        <v>0</v>
      </c>
      <c r="T56" s="961">
        <v>0</v>
      </c>
      <c r="U56" s="962"/>
    </row>
    <row r="57" spans="1:21" s="583" customFormat="1" ht="22.5" customHeight="1">
      <c r="A57" s="584" t="s">
        <v>120</v>
      </c>
      <c r="B57" s="590" t="s">
        <v>121</v>
      </c>
      <c r="C57" s="578" t="s">
        <v>122</v>
      </c>
      <c r="D57" s="579">
        <v>0</v>
      </c>
      <c r="E57" s="595">
        <v>0</v>
      </c>
      <c r="F57" s="579">
        <v>0</v>
      </c>
      <c r="G57" s="579">
        <v>0</v>
      </c>
      <c r="H57" s="579">
        <v>0</v>
      </c>
      <c r="I57" s="579">
        <v>0</v>
      </c>
      <c r="J57" s="579">
        <v>0</v>
      </c>
      <c r="K57" s="579">
        <v>0</v>
      </c>
      <c r="L57" s="595">
        <v>0</v>
      </c>
      <c r="M57" s="579">
        <v>0</v>
      </c>
      <c r="N57" s="579">
        <f t="shared" si="0"/>
        <v>0</v>
      </c>
      <c r="O57" s="579">
        <v>0</v>
      </c>
      <c r="P57" s="579">
        <f t="shared" si="1"/>
        <v>0</v>
      </c>
      <c r="Q57" s="579">
        <v>0</v>
      </c>
      <c r="R57" s="579" t="e">
        <f t="shared" si="2"/>
        <v>#DIV/0!</v>
      </c>
      <c r="S57" s="579">
        <v>0</v>
      </c>
      <c r="T57" s="959">
        <v>0</v>
      </c>
      <c r="U57" s="960"/>
    </row>
    <row r="58" spans="1:21" s="729" customFormat="1" ht="74.25" customHeight="1">
      <c r="A58" s="733" t="s">
        <v>123</v>
      </c>
      <c r="B58" s="723" t="s">
        <v>124</v>
      </c>
      <c r="C58" s="734" t="s">
        <v>125</v>
      </c>
      <c r="D58" s="736">
        <v>0.313</v>
      </c>
      <c r="E58" s="735">
        <v>1.0329999999999999</v>
      </c>
      <c r="F58" s="736">
        <v>0</v>
      </c>
      <c r="G58" s="736">
        <v>0</v>
      </c>
      <c r="H58" s="736">
        <v>0.313</v>
      </c>
      <c r="I58" s="736">
        <v>0</v>
      </c>
      <c r="J58" s="736">
        <v>0.313</v>
      </c>
      <c r="K58" s="736">
        <v>0</v>
      </c>
      <c r="L58" s="735">
        <v>0</v>
      </c>
      <c r="M58" s="736">
        <v>0</v>
      </c>
      <c r="N58" s="736">
        <f t="shared" si="0"/>
        <v>0.313</v>
      </c>
      <c r="O58" s="736">
        <v>0</v>
      </c>
      <c r="P58" s="736">
        <f t="shared" si="1"/>
        <v>0.313</v>
      </c>
      <c r="Q58" s="736">
        <v>0</v>
      </c>
      <c r="R58" s="736">
        <f t="shared" si="2"/>
        <v>100</v>
      </c>
      <c r="S58" s="736">
        <v>0</v>
      </c>
      <c r="T58" s="961">
        <v>0</v>
      </c>
      <c r="U58" s="962"/>
    </row>
    <row r="59" spans="1:21" s="583" customFormat="1" ht="30.75" thickBot="1">
      <c r="A59" s="591" t="s">
        <v>126</v>
      </c>
      <c r="B59" s="592" t="s">
        <v>127</v>
      </c>
      <c r="C59" s="593" t="s">
        <v>128</v>
      </c>
      <c r="D59" s="579">
        <v>0</v>
      </c>
      <c r="E59" s="597">
        <v>0</v>
      </c>
      <c r="F59" s="594">
        <v>0</v>
      </c>
      <c r="G59" s="594">
        <v>0</v>
      </c>
      <c r="H59" s="579">
        <v>0</v>
      </c>
      <c r="I59" s="594">
        <v>0</v>
      </c>
      <c r="J59" s="579">
        <v>0</v>
      </c>
      <c r="K59" s="594">
        <v>0</v>
      </c>
      <c r="L59" s="597">
        <v>0</v>
      </c>
      <c r="M59" s="594">
        <v>0</v>
      </c>
      <c r="N59" s="594">
        <f t="shared" si="0"/>
        <v>0</v>
      </c>
      <c r="O59" s="594">
        <v>0</v>
      </c>
      <c r="P59" s="594">
        <f t="shared" si="1"/>
        <v>0</v>
      </c>
      <c r="Q59" s="594">
        <v>0</v>
      </c>
      <c r="R59" s="594" t="e">
        <f t="shared" si="2"/>
        <v>#DIV/0!</v>
      </c>
      <c r="S59" s="594">
        <v>0</v>
      </c>
      <c r="T59" s="955">
        <v>0</v>
      </c>
      <c r="U59" s="956"/>
    </row>
    <row r="60" spans="1:21" s="583" customFormat="1">
      <c r="A60" s="587" t="s">
        <v>129</v>
      </c>
      <c r="B60" s="588" t="s">
        <v>130</v>
      </c>
      <c r="C60" s="589" t="s">
        <v>131</v>
      </c>
      <c r="D60" s="579">
        <v>0</v>
      </c>
      <c r="E60" s="595">
        <v>0</v>
      </c>
      <c r="F60" s="596">
        <v>0</v>
      </c>
      <c r="G60" s="596">
        <v>0</v>
      </c>
      <c r="H60" s="579">
        <v>0</v>
      </c>
      <c r="I60" s="596">
        <v>0</v>
      </c>
      <c r="J60" s="579">
        <v>0</v>
      </c>
      <c r="K60" s="596">
        <v>0</v>
      </c>
      <c r="L60" s="595">
        <v>0</v>
      </c>
      <c r="M60" s="596">
        <v>0</v>
      </c>
      <c r="N60" s="596">
        <v>0</v>
      </c>
      <c r="O60" s="596">
        <v>0</v>
      </c>
      <c r="P60" s="596">
        <v>0</v>
      </c>
      <c r="Q60" s="596">
        <v>0</v>
      </c>
      <c r="R60" s="596">
        <v>0</v>
      </c>
      <c r="S60" s="596">
        <v>0</v>
      </c>
      <c r="T60" s="963">
        <v>0</v>
      </c>
      <c r="U60" s="964"/>
    </row>
    <row r="61" spans="1:21" s="583" customFormat="1" ht="30">
      <c r="A61" s="584" t="s">
        <v>132</v>
      </c>
      <c r="B61" s="590" t="s">
        <v>133</v>
      </c>
      <c r="C61" s="578" t="s">
        <v>134</v>
      </c>
      <c r="D61" s="579">
        <v>0</v>
      </c>
      <c r="E61" s="595">
        <v>0</v>
      </c>
      <c r="F61" s="579">
        <v>0</v>
      </c>
      <c r="G61" s="579">
        <v>0</v>
      </c>
      <c r="H61" s="579">
        <v>0</v>
      </c>
      <c r="I61" s="579">
        <v>0</v>
      </c>
      <c r="J61" s="579">
        <v>0</v>
      </c>
      <c r="K61" s="579">
        <v>0</v>
      </c>
      <c r="L61" s="595">
        <v>0</v>
      </c>
      <c r="M61" s="579">
        <v>0</v>
      </c>
      <c r="N61" s="579">
        <v>0</v>
      </c>
      <c r="O61" s="579">
        <v>0</v>
      </c>
      <c r="P61" s="579">
        <v>0</v>
      </c>
      <c r="Q61" s="579">
        <v>0</v>
      </c>
      <c r="R61" s="579">
        <v>0</v>
      </c>
      <c r="S61" s="579">
        <v>0</v>
      </c>
      <c r="T61" s="959">
        <v>0</v>
      </c>
      <c r="U61" s="960"/>
    </row>
    <row r="62" spans="1:21" s="583" customFormat="1" ht="37.5" customHeight="1">
      <c r="A62" s="584" t="s">
        <v>135</v>
      </c>
      <c r="B62" s="577" t="s">
        <v>136</v>
      </c>
      <c r="C62" s="578" t="s">
        <v>137</v>
      </c>
      <c r="D62" s="579">
        <v>0</v>
      </c>
      <c r="E62" s="595">
        <v>0</v>
      </c>
      <c r="F62" s="579">
        <v>0</v>
      </c>
      <c r="G62" s="579">
        <v>0</v>
      </c>
      <c r="H62" s="579">
        <v>0</v>
      </c>
      <c r="I62" s="579">
        <v>0</v>
      </c>
      <c r="J62" s="579">
        <v>0</v>
      </c>
      <c r="K62" s="579">
        <v>0</v>
      </c>
      <c r="L62" s="595">
        <v>0</v>
      </c>
      <c r="M62" s="579">
        <v>0</v>
      </c>
      <c r="N62" s="579">
        <v>0</v>
      </c>
      <c r="O62" s="579">
        <v>0</v>
      </c>
      <c r="P62" s="579">
        <v>0</v>
      </c>
      <c r="Q62" s="579">
        <v>0</v>
      </c>
      <c r="R62" s="579">
        <v>0</v>
      </c>
      <c r="S62" s="579">
        <v>0</v>
      </c>
      <c r="T62" s="959">
        <v>0</v>
      </c>
      <c r="U62" s="960"/>
    </row>
    <row r="63" spans="1:21" s="583" customFormat="1" ht="30.75" thickBot="1">
      <c r="A63" s="591" t="s">
        <v>138</v>
      </c>
      <c r="B63" s="598" t="s">
        <v>139</v>
      </c>
      <c r="C63" s="593" t="s">
        <v>140</v>
      </c>
      <c r="D63" s="594">
        <v>0</v>
      </c>
      <c r="E63" s="597">
        <v>0</v>
      </c>
      <c r="F63" s="594">
        <v>0</v>
      </c>
      <c r="G63" s="594">
        <v>0</v>
      </c>
      <c r="H63" s="594">
        <v>0</v>
      </c>
      <c r="I63" s="594">
        <v>0</v>
      </c>
      <c r="J63" s="594">
        <v>0</v>
      </c>
      <c r="K63" s="594">
        <v>0</v>
      </c>
      <c r="L63" s="594">
        <v>0</v>
      </c>
      <c r="M63" s="594">
        <v>0</v>
      </c>
      <c r="N63" s="594">
        <v>0</v>
      </c>
      <c r="O63" s="594">
        <v>0</v>
      </c>
      <c r="P63" s="594">
        <v>0</v>
      </c>
      <c r="Q63" s="594">
        <v>0</v>
      </c>
      <c r="R63" s="594">
        <v>0</v>
      </c>
      <c r="S63" s="594">
        <v>0</v>
      </c>
      <c r="T63" s="955">
        <v>0</v>
      </c>
      <c r="U63" s="956"/>
    </row>
    <row r="64" spans="1:21" ht="15.75" customHeight="1">
      <c r="D64" s="22"/>
    </row>
    <row r="65" spans="1:18" ht="49.5" customHeight="1">
      <c r="A65" s="954" t="s">
        <v>141</v>
      </c>
      <c r="B65" s="954"/>
      <c r="C65" s="954"/>
      <c r="D65" s="954"/>
      <c r="E65" s="954"/>
      <c r="F65" s="954"/>
      <c r="G65" s="954"/>
      <c r="H65" s="954"/>
      <c r="I65" s="954"/>
      <c r="J65" s="954"/>
      <c r="K65" s="954"/>
      <c r="L65" s="14"/>
      <c r="M65" s="14"/>
      <c r="N65" s="14"/>
      <c r="O65" s="14"/>
      <c r="P65" s="14"/>
      <c r="Q65" s="164"/>
      <c r="R65" s="164"/>
    </row>
    <row r="66" spans="1:18" ht="15.75" customHeight="1">
      <c r="A66" s="164"/>
      <c r="B66" s="153"/>
      <c r="C66" s="153"/>
      <c r="D66" s="16"/>
      <c r="E66" s="16"/>
      <c r="F66" s="16"/>
      <c r="G66" s="16"/>
      <c r="H66" s="16"/>
      <c r="I66" s="16"/>
      <c r="J66" s="153"/>
      <c r="K66" s="16"/>
      <c r="L66" s="153"/>
      <c r="M66" s="164"/>
      <c r="N66" s="153"/>
      <c r="O66" s="153"/>
      <c r="P66" s="153"/>
      <c r="Q66" s="164"/>
      <c r="R66" s="164"/>
    </row>
  </sheetData>
  <autoFilter ref="A19:BP63" xr:uid="{9D9B92F7-5CB3-4629-A050-FF250851BE6A}">
    <filterColumn colId="19" showButton="0"/>
  </autoFilter>
  <mergeCells count="69">
    <mergeCell ref="T20:U20"/>
    <mergeCell ref="T21:U21"/>
    <mergeCell ref="T22:U22"/>
    <mergeCell ref="L17:M17"/>
    <mergeCell ref="A4:U4"/>
    <mergeCell ref="A14:U14"/>
    <mergeCell ref="A13:U13"/>
    <mergeCell ref="A8:U8"/>
    <mergeCell ref="A5:U5"/>
    <mergeCell ref="A7:U7"/>
    <mergeCell ref="A10:U10"/>
    <mergeCell ref="A12:U12"/>
    <mergeCell ref="F15:G17"/>
    <mergeCell ref="A65:K65"/>
    <mergeCell ref="T15:U18"/>
    <mergeCell ref="T19:U19"/>
    <mergeCell ref="A15:A18"/>
    <mergeCell ref="B15:B18"/>
    <mergeCell ref="C15:C18"/>
    <mergeCell ref="D15:D18"/>
    <mergeCell ref="N15:O17"/>
    <mergeCell ref="H15:I17"/>
    <mergeCell ref="P15:S16"/>
    <mergeCell ref="P17:Q17"/>
    <mergeCell ref="R17:S17"/>
    <mergeCell ref="E15:E18"/>
    <mergeCell ref="J15:M16"/>
    <mergeCell ref="T23:U23"/>
    <mergeCell ref="J17:K17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8"/>
    <mergeCell ref="T63:U63"/>
    <mergeCell ref="T49:U49"/>
    <mergeCell ref="T50:U50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60:U60"/>
    <mergeCell ref="T61:U61"/>
    <mergeCell ref="T62:U62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  <colBreaks count="2" manualBreakCount="2">
    <brk id="9" max="33" man="1"/>
    <brk id="32" max="3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27926-BB0E-48C5-8982-22F14B2903A8}">
  <sheetPr>
    <tabColor rgb="FFFFFF00"/>
  </sheetPr>
  <dimension ref="A1:J459"/>
  <sheetViews>
    <sheetView topLeftCell="A278" zoomScale="87" zoomScaleNormal="87" workbookViewId="0">
      <selection activeCell="B160" sqref="B160"/>
    </sheetView>
  </sheetViews>
  <sheetFormatPr defaultColWidth="9" defaultRowHeight="15.75" customHeight="1"/>
  <cols>
    <col min="1" max="1" width="9.75" style="291" customWidth="1"/>
    <col min="2" max="2" width="80.75" style="288" customWidth="1"/>
    <col min="3" max="3" width="10.75" style="289" customWidth="1"/>
    <col min="4" max="4" width="14.25" style="289" customWidth="1"/>
    <col min="5" max="5" width="19.375" style="290" customWidth="1"/>
    <col min="6" max="6" width="23.625" style="290" customWidth="1"/>
    <col min="7" max="7" width="47.125" style="177" customWidth="1"/>
    <col min="8" max="8" width="16.75" style="177" customWidth="1"/>
    <col min="9" max="10" width="9" style="177" customWidth="1"/>
    <col min="11" max="16384" width="9" style="177"/>
  </cols>
  <sheetData>
    <row r="1" spans="1:8" ht="18.75">
      <c r="A1" s="177"/>
      <c r="B1" s="177"/>
      <c r="C1" s="177"/>
      <c r="D1" s="177"/>
      <c r="E1" s="177"/>
      <c r="F1" s="177"/>
      <c r="H1" s="178" t="s">
        <v>1070</v>
      </c>
    </row>
    <row r="2" spans="1:8" ht="18.75">
      <c r="A2" s="177"/>
      <c r="B2" s="177"/>
      <c r="C2" s="177"/>
      <c r="D2" s="177"/>
      <c r="E2" s="177"/>
      <c r="F2" s="177"/>
      <c r="H2" s="178" t="s">
        <v>1</v>
      </c>
    </row>
    <row r="3" spans="1:8" ht="18.75">
      <c r="A3" s="177"/>
      <c r="B3" s="177"/>
      <c r="C3" s="177"/>
      <c r="D3" s="177"/>
      <c r="E3" s="177"/>
      <c r="F3" s="177"/>
      <c r="H3" s="179" t="s">
        <v>2</v>
      </c>
    </row>
    <row r="4" spans="1:8" ht="18.75">
      <c r="A4" s="177"/>
      <c r="B4" s="177"/>
      <c r="C4" s="177"/>
      <c r="D4" s="177"/>
      <c r="E4" s="177"/>
      <c r="F4" s="177"/>
      <c r="H4" s="178"/>
    </row>
    <row r="5" spans="1:8" ht="18.75">
      <c r="A5" s="177"/>
      <c r="B5" s="177"/>
      <c r="C5" s="177"/>
      <c r="D5" s="177"/>
      <c r="E5" s="177"/>
      <c r="F5" s="177"/>
      <c r="H5" s="178"/>
    </row>
    <row r="6" spans="1:8">
      <c r="A6" s="1185" t="s">
        <v>1143</v>
      </c>
      <c r="B6" s="1185"/>
      <c r="C6" s="1185"/>
      <c r="D6" s="1185"/>
      <c r="E6" s="1185"/>
      <c r="F6" s="1185"/>
      <c r="G6" s="1185"/>
      <c r="H6" s="1185"/>
    </row>
    <row r="7" spans="1:8" ht="41.25" customHeight="1">
      <c r="A7" s="1185"/>
      <c r="B7" s="1185"/>
      <c r="C7" s="1185"/>
      <c r="D7" s="1185"/>
      <c r="E7" s="1185"/>
      <c r="F7" s="1185"/>
      <c r="G7" s="1185"/>
      <c r="H7" s="1185"/>
    </row>
    <row r="9" spans="1:8" ht="18.75">
      <c r="A9" s="180" t="s">
        <v>1072</v>
      </c>
      <c r="B9" s="180"/>
      <c r="C9" s="177"/>
      <c r="D9" s="177"/>
      <c r="E9" s="177"/>
      <c r="F9" s="177"/>
    </row>
    <row r="10" spans="1:8">
      <c r="A10" s="177"/>
      <c r="B10" s="929" t="s">
        <v>4</v>
      </c>
      <c r="C10" s="177"/>
      <c r="D10" s="177"/>
      <c r="E10" s="177"/>
      <c r="F10" s="177"/>
    </row>
    <row r="11" spans="1:8" ht="18.75">
      <c r="A11" s="177"/>
      <c r="B11" s="181" t="s">
        <v>1078</v>
      </c>
      <c r="C11" s="177"/>
      <c r="D11" s="177"/>
      <c r="E11" s="177"/>
      <c r="F11" s="177"/>
    </row>
    <row r="12" spans="1:8" ht="18.75">
      <c r="A12" s="1103" t="s">
        <v>1116</v>
      </c>
      <c r="B12" s="1103"/>
      <c r="C12" s="177"/>
      <c r="D12" s="177"/>
      <c r="E12" s="177"/>
      <c r="F12" s="177"/>
    </row>
    <row r="13" spans="1:8" ht="18.75">
      <c r="A13" s="177"/>
      <c r="B13" s="181"/>
      <c r="C13" s="177"/>
      <c r="D13" s="177"/>
      <c r="E13" s="177"/>
      <c r="F13" s="177"/>
    </row>
    <row r="14" spans="1:8" ht="42.75" customHeight="1">
      <c r="A14" s="1137" t="s">
        <v>1090</v>
      </c>
      <c r="B14" s="1137"/>
      <c r="C14" s="1137"/>
      <c r="D14" s="1137"/>
      <c r="E14" s="1137"/>
      <c r="F14" s="1137"/>
      <c r="G14" s="1137"/>
      <c r="H14" s="1137"/>
    </row>
    <row r="15" spans="1:8">
      <c r="A15" s="1186" t="s">
        <v>255</v>
      </c>
      <c r="B15" s="1186"/>
      <c r="C15" s="177"/>
      <c r="D15" s="177"/>
      <c r="E15" s="177"/>
      <c r="F15" s="177"/>
    </row>
    <row r="16" spans="1:8">
      <c r="A16" s="177"/>
      <c r="B16" s="177"/>
      <c r="C16" s="177"/>
      <c r="D16" s="177"/>
      <c r="E16" s="177"/>
      <c r="F16" s="177"/>
    </row>
    <row r="17" spans="1:9" ht="65.25" customHeight="1">
      <c r="A17" s="177"/>
      <c r="B17" s="177"/>
      <c r="C17" s="177"/>
      <c r="D17" s="177"/>
      <c r="E17" s="177"/>
      <c r="F17" s="177"/>
    </row>
    <row r="18" spans="1:9" ht="21" thickBot="1">
      <c r="A18" s="1183" t="s">
        <v>256</v>
      </c>
      <c r="B18" s="1183"/>
      <c r="C18" s="1183"/>
      <c r="D18" s="1183"/>
      <c r="E18" s="1183"/>
      <c r="F18" s="1183"/>
      <c r="G18" s="1183"/>
      <c r="H18" s="1183"/>
    </row>
    <row r="19" spans="1:9" s="182" customFormat="1" ht="66" customHeight="1">
      <c r="A19" s="1170" t="s">
        <v>257</v>
      </c>
      <c r="B19" s="1172" t="s">
        <v>258</v>
      </c>
      <c r="C19" s="1174" t="s">
        <v>259</v>
      </c>
      <c r="D19" s="1176" t="s">
        <v>1118</v>
      </c>
      <c r="E19" s="1177"/>
      <c r="F19" s="1178" t="s">
        <v>1071</v>
      </c>
      <c r="G19" s="1177"/>
      <c r="H19" s="1164" t="s">
        <v>12</v>
      </c>
    </row>
    <row r="20" spans="1:9" s="182" customFormat="1" ht="48" customHeight="1">
      <c r="A20" s="1171"/>
      <c r="B20" s="1173"/>
      <c r="C20" s="1175"/>
      <c r="D20" s="183" t="s">
        <v>260</v>
      </c>
      <c r="E20" s="184" t="s">
        <v>14</v>
      </c>
      <c r="F20" s="184" t="s">
        <v>261</v>
      </c>
      <c r="G20" s="183" t="s">
        <v>262</v>
      </c>
      <c r="H20" s="1165"/>
    </row>
    <row r="21" spans="1:9" s="189" customFormat="1" ht="16.5" thickBot="1">
      <c r="A21" s="185">
        <v>1</v>
      </c>
      <c r="B21" s="186">
        <v>2</v>
      </c>
      <c r="C21" s="187">
        <v>3</v>
      </c>
      <c r="D21" s="188">
        <v>4</v>
      </c>
      <c r="E21" s="185">
        <v>5</v>
      </c>
      <c r="F21" s="185" t="s">
        <v>263</v>
      </c>
      <c r="G21" s="186">
        <v>7</v>
      </c>
      <c r="H21" s="186">
        <v>8</v>
      </c>
      <c r="I21" s="177"/>
    </row>
    <row r="22" spans="1:9" s="189" customFormat="1" ht="19.5" thickBot="1">
      <c r="A22" s="1179" t="s">
        <v>264</v>
      </c>
      <c r="B22" s="1180"/>
      <c r="C22" s="1180"/>
      <c r="D22" s="1180"/>
      <c r="E22" s="1180"/>
      <c r="F22" s="1180"/>
      <c r="G22" s="1180"/>
      <c r="H22" s="1181"/>
      <c r="I22" s="177"/>
    </row>
    <row r="23" spans="1:9" s="189" customFormat="1">
      <c r="A23" s="190" t="s">
        <v>265</v>
      </c>
      <c r="B23" s="191" t="s">
        <v>266</v>
      </c>
      <c r="C23" s="192" t="s">
        <v>267</v>
      </c>
      <c r="D23" s="193">
        <v>384.78141515200002</v>
      </c>
      <c r="E23" s="194">
        <v>74.770600740000006</v>
      </c>
      <c r="F23" s="194">
        <f>D23-E23</f>
        <v>310.010814412</v>
      </c>
      <c r="G23" s="195">
        <f>F23/D23*100</f>
        <v>80.568032187712745</v>
      </c>
      <c r="H23" s="196"/>
      <c r="I23" s="177"/>
    </row>
    <row r="24" spans="1:9" s="189" customFormat="1">
      <c r="A24" s="197" t="s">
        <v>268</v>
      </c>
      <c r="B24" s="198" t="s">
        <v>269</v>
      </c>
      <c r="C24" s="199" t="s">
        <v>267</v>
      </c>
      <c r="D24" s="173">
        <v>0</v>
      </c>
      <c r="E24" s="200"/>
      <c r="F24" s="200">
        <v>0</v>
      </c>
      <c r="G24" s="201" t="s">
        <v>176</v>
      </c>
      <c r="H24" s="176"/>
      <c r="I24" s="177"/>
    </row>
    <row r="25" spans="1:9" s="189" customFormat="1" ht="31.5">
      <c r="A25" s="197" t="s">
        <v>270</v>
      </c>
      <c r="B25" s="202" t="s">
        <v>271</v>
      </c>
      <c r="C25" s="199" t="s">
        <v>267</v>
      </c>
      <c r="D25" s="173">
        <v>0</v>
      </c>
      <c r="E25" s="200"/>
      <c r="F25" s="200">
        <v>0</v>
      </c>
      <c r="G25" s="201" t="s">
        <v>176</v>
      </c>
      <c r="H25" s="176"/>
      <c r="I25" s="177"/>
    </row>
    <row r="26" spans="1:9" s="189" customFormat="1" ht="31.5">
      <c r="A26" s="197" t="s">
        <v>272</v>
      </c>
      <c r="B26" s="202" t="s">
        <v>273</v>
      </c>
      <c r="C26" s="199" t="s">
        <v>267</v>
      </c>
      <c r="D26" s="173">
        <v>0</v>
      </c>
      <c r="E26" s="200"/>
      <c r="F26" s="200">
        <v>0</v>
      </c>
      <c r="G26" s="201" t="s">
        <v>176</v>
      </c>
      <c r="H26" s="176"/>
      <c r="I26" s="177"/>
    </row>
    <row r="27" spans="1:9" s="189" customFormat="1" ht="31.5">
      <c r="A27" s="197" t="s">
        <v>274</v>
      </c>
      <c r="B27" s="202" t="s">
        <v>275</v>
      </c>
      <c r="C27" s="199" t="s">
        <v>267</v>
      </c>
      <c r="D27" s="173">
        <v>0</v>
      </c>
      <c r="E27" s="200"/>
      <c r="F27" s="200">
        <v>0</v>
      </c>
      <c r="G27" s="201" t="s">
        <v>176</v>
      </c>
      <c r="H27" s="176"/>
      <c r="I27" s="177"/>
    </row>
    <row r="28" spans="1:9" s="189" customFormat="1">
      <c r="A28" s="197" t="s">
        <v>33</v>
      </c>
      <c r="B28" s="198" t="s">
        <v>276</v>
      </c>
      <c r="C28" s="199" t="s">
        <v>267</v>
      </c>
      <c r="D28" s="173">
        <v>0</v>
      </c>
      <c r="E28" s="200"/>
      <c r="F28" s="200">
        <v>0</v>
      </c>
      <c r="G28" s="201" t="s">
        <v>176</v>
      </c>
      <c r="H28" s="176"/>
      <c r="I28" s="177"/>
    </row>
    <row r="29" spans="1:9" s="189" customFormat="1">
      <c r="A29" s="197" t="s">
        <v>277</v>
      </c>
      <c r="B29" s="198" t="s">
        <v>278</v>
      </c>
      <c r="C29" s="199" t="s">
        <v>267</v>
      </c>
      <c r="D29" s="298">
        <v>381.78141515200002</v>
      </c>
      <c r="E29" s="200">
        <v>73.496510259999994</v>
      </c>
      <c r="F29" s="200">
        <f>D29-E29</f>
        <v>308.28490489200004</v>
      </c>
      <c r="G29" s="201">
        <f>F29/D29*100</f>
        <v>80.749060236277202</v>
      </c>
      <c r="H29" s="176"/>
      <c r="I29" s="177"/>
    </row>
    <row r="30" spans="1:9" s="189" customFormat="1" ht="15.75" customHeight="1">
      <c r="A30" s="197" t="s">
        <v>62</v>
      </c>
      <c r="B30" s="198" t="s">
        <v>279</v>
      </c>
      <c r="C30" s="199" t="s">
        <v>267</v>
      </c>
      <c r="D30" s="173">
        <v>0</v>
      </c>
      <c r="E30" s="200"/>
      <c r="F30" s="200">
        <v>0</v>
      </c>
      <c r="G30" s="201" t="s">
        <v>176</v>
      </c>
      <c r="H30" s="176"/>
      <c r="I30" s="177"/>
    </row>
    <row r="31" spans="1:9" s="189" customFormat="1">
      <c r="A31" s="197" t="s">
        <v>280</v>
      </c>
      <c r="B31" s="198" t="s">
        <v>281</v>
      </c>
      <c r="C31" s="199" t="s">
        <v>267</v>
      </c>
      <c r="D31" s="173">
        <v>2</v>
      </c>
      <c r="E31" s="200">
        <v>0.22091986999999999</v>
      </c>
      <c r="F31" s="200">
        <f>D31-E31</f>
        <v>1.7790801300000001</v>
      </c>
      <c r="G31" s="201">
        <f t="shared" ref="G31" si="0">F31/D31*100</f>
        <v>88.954006500000006</v>
      </c>
      <c r="H31" s="176"/>
      <c r="I31" s="177"/>
    </row>
    <row r="32" spans="1:9" s="189" customFormat="1">
      <c r="A32" s="197" t="s">
        <v>97</v>
      </c>
      <c r="B32" s="198" t="s">
        <v>282</v>
      </c>
      <c r="C32" s="199" t="s">
        <v>267</v>
      </c>
      <c r="D32" s="173">
        <v>0</v>
      </c>
      <c r="E32" s="200"/>
      <c r="F32" s="200">
        <v>0</v>
      </c>
      <c r="G32" s="201" t="s">
        <v>176</v>
      </c>
      <c r="H32" s="176"/>
      <c r="I32" s="177"/>
    </row>
    <row r="33" spans="1:9" s="189" customFormat="1">
      <c r="A33" s="197" t="s">
        <v>283</v>
      </c>
      <c r="B33" s="198" t="s">
        <v>284</v>
      </c>
      <c r="C33" s="199" t="s">
        <v>267</v>
      </c>
      <c r="D33" s="173">
        <v>0</v>
      </c>
      <c r="E33" s="200"/>
      <c r="F33" s="200">
        <v>0</v>
      </c>
      <c r="G33" s="201" t="s">
        <v>176</v>
      </c>
      <c r="H33" s="176"/>
      <c r="I33" s="177"/>
    </row>
    <row r="34" spans="1:9" s="189" customFormat="1" ht="31.5">
      <c r="A34" s="197" t="s">
        <v>285</v>
      </c>
      <c r="B34" s="202" t="s">
        <v>286</v>
      </c>
      <c r="C34" s="199" t="s">
        <v>267</v>
      </c>
      <c r="D34" s="173">
        <v>0</v>
      </c>
      <c r="E34" s="200"/>
      <c r="F34" s="200">
        <v>0</v>
      </c>
      <c r="G34" s="201" t="s">
        <v>176</v>
      </c>
      <c r="H34" s="176"/>
      <c r="I34" s="177"/>
    </row>
    <row r="35" spans="1:9" s="189" customFormat="1">
      <c r="A35" s="197" t="s">
        <v>287</v>
      </c>
      <c r="B35" s="203" t="s">
        <v>288</v>
      </c>
      <c r="C35" s="199" t="s">
        <v>267</v>
      </c>
      <c r="D35" s="173">
        <v>0</v>
      </c>
      <c r="E35" s="200"/>
      <c r="F35" s="200">
        <v>0</v>
      </c>
      <c r="G35" s="201" t="s">
        <v>176</v>
      </c>
      <c r="H35" s="176"/>
      <c r="I35" s="177"/>
    </row>
    <row r="36" spans="1:9" s="189" customFormat="1">
      <c r="A36" s="197" t="s">
        <v>289</v>
      </c>
      <c r="B36" s="203" t="s">
        <v>290</v>
      </c>
      <c r="C36" s="199" t="s">
        <v>267</v>
      </c>
      <c r="D36" s="173">
        <v>0</v>
      </c>
      <c r="E36" s="200"/>
      <c r="F36" s="200">
        <v>0</v>
      </c>
      <c r="G36" s="201" t="s">
        <v>176</v>
      </c>
      <c r="H36" s="176"/>
      <c r="I36" s="177"/>
    </row>
    <row r="37" spans="1:9" s="189" customFormat="1" ht="16.5" thickBot="1">
      <c r="A37" s="197" t="s">
        <v>291</v>
      </c>
      <c r="B37" s="198" t="s">
        <v>292</v>
      </c>
      <c r="C37" s="199" t="s">
        <v>267</v>
      </c>
      <c r="D37" s="173">
        <v>1</v>
      </c>
      <c r="E37" s="200">
        <v>1.05317061</v>
      </c>
      <c r="F37" s="200">
        <f>D37-E37</f>
        <v>-5.3170610000000007E-2</v>
      </c>
      <c r="G37" s="201">
        <f>F37/D37*100</f>
        <v>-5.3170610000000007</v>
      </c>
      <c r="H37" s="176"/>
      <c r="I37" s="177"/>
    </row>
    <row r="38" spans="1:9" s="189" customFormat="1" ht="31.5">
      <c r="A38" s="197" t="s">
        <v>293</v>
      </c>
      <c r="B38" s="191" t="s">
        <v>294</v>
      </c>
      <c r="C38" s="199" t="s">
        <v>267</v>
      </c>
      <c r="D38" s="173">
        <v>367.4579913323451</v>
      </c>
      <c r="E38" s="172">
        <v>305.80959230999997</v>
      </c>
      <c r="F38" s="172">
        <f>D38-E38</f>
        <v>61.648399022345131</v>
      </c>
      <c r="G38" s="201">
        <f>F38/D38*100</f>
        <v>16.77699233014846</v>
      </c>
      <c r="H38" s="176"/>
      <c r="I38" s="177"/>
    </row>
    <row r="39" spans="1:9" s="189" customFormat="1">
      <c r="A39" s="197" t="s">
        <v>295</v>
      </c>
      <c r="B39" s="198" t="s">
        <v>269</v>
      </c>
      <c r="C39" s="199" t="s">
        <v>267</v>
      </c>
      <c r="D39" s="173">
        <v>0</v>
      </c>
      <c r="E39" s="204"/>
      <c r="F39" s="204">
        <v>0</v>
      </c>
      <c r="G39" s="201" t="s">
        <v>176</v>
      </c>
      <c r="H39" s="176"/>
      <c r="I39" s="177"/>
    </row>
    <row r="40" spans="1:9" s="189" customFormat="1" ht="31.5">
      <c r="A40" s="197" t="s">
        <v>296</v>
      </c>
      <c r="B40" s="205" t="s">
        <v>271</v>
      </c>
      <c r="C40" s="199" t="s">
        <v>267</v>
      </c>
      <c r="D40" s="173">
        <v>0</v>
      </c>
      <c r="E40" s="204"/>
      <c r="F40" s="204">
        <v>0</v>
      </c>
      <c r="G40" s="201" t="s">
        <v>176</v>
      </c>
      <c r="H40" s="176"/>
      <c r="I40" s="177"/>
    </row>
    <row r="41" spans="1:9" s="189" customFormat="1" ht="31.5">
      <c r="A41" s="197" t="s">
        <v>297</v>
      </c>
      <c r="B41" s="205" t="s">
        <v>273</v>
      </c>
      <c r="C41" s="199" t="s">
        <v>267</v>
      </c>
      <c r="D41" s="173">
        <v>0</v>
      </c>
      <c r="E41" s="204"/>
      <c r="F41" s="204">
        <v>0</v>
      </c>
      <c r="G41" s="201" t="s">
        <v>176</v>
      </c>
      <c r="H41" s="176"/>
      <c r="I41" s="177"/>
    </row>
    <row r="42" spans="1:9" s="189" customFormat="1" ht="31.5">
      <c r="A42" s="197" t="s">
        <v>298</v>
      </c>
      <c r="B42" s="205" t="s">
        <v>275</v>
      </c>
      <c r="C42" s="199" t="s">
        <v>267</v>
      </c>
      <c r="D42" s="173">
        <v>0</v>
      </c>
      <c r="E42" s="204"/>
      <c r="F42" s="204">
        <v>0</v>
      </c>
      <c r="G42" s="201" t="s">
        <v>176</v>
      </c>
      <c r="H42" s="176"/>
      <c r="I42" s="177"/>
    </row>
    <row r="43" spans="1:9" s="189" customFormat="1">
      <c r="A43" s="197" t="s">
        <v>299</v>
      </c>
      <c r="B43" s="198" t="s">
        <v>276</v>
      </c>
      <c r="C43" s="199" t="s">
        <v>267</v>
      </c>
      <c r="D43" s="173">
        <v>0</v>
      </c>
      <c r="E43" s="204"/>
      <c r="F43" s="204">
        <v>0</v>
      </c>
      <c r="G43" s="201" t="s">
        <v>176</v>
      </c>
      <c r="H43" s="176"/>
      <c r="I43" s="177"/>
    </row>
    <row r="44" spans="1:9" s="189" customFormat="1">
      <c r="A44" s="197" t="s">
        <v>300</v>
      </c>
      <c r="B44" s="198" t="s">
        <v>278</v>
      </c>
      <c r="C44" s="199" t="s">
        <v>267</v>
      </c>
      <c r="D44" s="173">
        <v>360.69023221922976</v>
      </c>
      <c r="E44" s="204">
        <v>301.21348418999997</v>
      </c>
      <c r="F44" s="204">
        <f>D44-E44</f>
        <v>59.476748029229782</v>
      </c>
      <c r="G44" s="204">
        <f>F44/D44*100</f>
        <v>16.489702996192989</v>
      </c>
      <c r="H44" s="176"/>
      <c r="I44" s="177"/>
    </row>
    <row r="45" spans="1:9" s="189" customFormat="1">
      <c r="A45" s="197" t="s">
        <v>301</v>
      </c>
      <c r="B45" s="198" t="s">
        <v>279</v>
      </c>
      <c r="C45" s="199" t="s">
        <v>267</v>
      </c>
      <c r="D45" s="173">
        <v>0</v>
      </c>
      <c r="E45" s="204"/>
      <c r="F45" s="204">
        <v>0</v>
      </c>
      <c r="G45" s="204"/>
      <c r="H45" s="176"/>
      <c r="I45" s="177"/>
    </row>
    <row r="46" spans="1:9" s="189" customFormat="1">
      <c r="A46" s="197" t="s">
        <v>302</v>
      </c>
      <c r="B46" s="198" t="s">
        <v>281</v>
      </c>
      <c r="C46" s="199" t="s">
        <v>267</v>
      </c>
      <c r="D46" s="173">
        <v>6.5869999999999989</v>
      </c>
      <c r="E46" s="172">
        <v>0.32709597574999999</v>
      </c>
      <c r="F46" s="204">
        <f>D46-E46</f>
        <v>6.259904024249999</v>
      </c>
      <c r="G46" s="204">
        <f t="shared" ref="G46:G75" si="1">F46/D46*100</f>
        <v>95.034219284196141</v>
      </c>
      <c r="H46" s="176"/>
      <c r="I46" s="177"/>
    </row>
    <row r="47" spans="1:9" s="189" customFormat="1">
      <c r="A47" s="197" t="s">
        <v>303</v>
      </c>
      <c r="B47" s="198" t="s">
        <v>282</v>
      </c>
      <c r="C47" s="199" t="s">
        <v>267</v>
      </c>
      <c r="D47" s="173">
        <v>0</v>
      </c>
      <c r="E47" s="204"/>
      <c r="F47" s="204">
        <v>0</v>
      </c>
      <c r="G47" s="201" t="s">
        <v>176</v>
      </c>
      <c r="H47" s="176"/>
      <c r="I47" s="177"/>
    </row>
    <row r="48" spans="1:9" s="189" customFormat="1" ht="15.75" customHeight="1">
      <c r="A48" s="197" t="s">
        <v>304</v>
      </c>
      <c r="B48" s="198" t="s">
        <v>284</v>
      </c>
      <c r="C48" s="199" t="s">
        <v>267</v>
      </c>
      <c r="D48" s="173">
        <v>0</v>
      </c>
      <c r="E48" s="204"/>
      <c r="F48" s="204">
        <v>0</v>
      </c>
      <c r="G48" s="201" t="s">
        <v>176</v>
      </c>
      <c r="H48" s="176"/>
      <c r="I48" s="177"/>
    </row>
    <row r="49" spans="1:9" s="189" customFormat="1" ht="31.5">
      <c r="A49" s="197" t="s">
        <v>305</v>
      </c>
      <c r="B49" s="202" t="s">
        <v>286</v>
      </c>
      <c r="C49" s="199" t="s">
        <v>267</v>
      </c>
      <c r="D49" s="173">
        <v>0</v>
      </c>
      <c r="E49" s="204"/>
      <c r="F49" s="204">
        <v>0</v>
      </c>
      <c r="G49" s="201" t="s">
        <v>176</v>
      </c>
      <c r="H49" s="176"/>
      <c r="I49" s="177"/>
    </row>
    <row r="50" spans="1:9" s="189" customFormat="1">
      <c r="A50" s="197" t="s">
        <v>306</v>
      </c>
      <c r="B50" s="205" t="s">
        <v>288</v>
      </c>
      <c r="C50" s="199" t="s">
        <v>267</v>
      </c>
      <c r="D50" s="173">
        <v>0</v>
      </c>
      <c r="E50" s="204"/>
      <c r="F50" s="204">
        <v>0</v>
      </c>
      <c r="G50" s="201" t="s">
        <v>176</v>
      </c>
      <c r="H50" s="176"/>
      <c r="I50" s="177"/>
    </row>
    <row r="51" spans="1:9" s="189" customFormat="1">
      <c r="A51" s="197" t="s">
        <v>307</v>
      </c>
      <c r="B51" s="205" t="s">
        <v>290</v>
      </c>
      <c r="C51" s="199" t="s">
        <v>267</v>
      </c>
      <c r="D51" s="173">
        <v>0</v>
      </c>
      <c r="E51" s="204"/>
      <c r="F51" s="204">
        <v>0</v>
      </c>
      <c r="G51" s="201" t="s">
        <v>176</v>
      </c>
      <c r="H51" s="176"/>
      <c r="I51" s="177"/>
    </row>
    <row r="52" spans="1:9" s="189" customFormat="1">
      <c r="A52" s="197" t="s">
        <v>308</v>
      </c>
      <c r="B52" s="198" t="s">
        <v>292</v>
      </c>
      <c r="C52" s="199" t="s">
        <v>267</v>
      </c>
      <c r="D52" s="173">
        <v>0.18075911311537018</v>
      </c>
      <c r="E52" s="172">
        <v>8.5352711679999999E-2</v>
      </c>
      <c r="F52" s="204">
        <f>D52-E52</f>
        <v>9.5406401435370186E-2</v>
      </c>
      <c r="G52" s="204">
        <f t="shared" si="1"/>
        <v>52.780963455201672</v>
      </c>
      <c r="H52" s="176"/>
      <c r="I52" s="177"/>
    </row>
    <row r="53" spans="1:9" s="189" customFormat="1">
      <c r="A53" s="197" t="s">
        <v>309</v>
      </c>
      <c r="B53" s="202" t="s">
        <v>310</v>
      </c>
      <c r="C53" s="199" t="s">
        <v>267</v>
      </c>
      <c r="D53" s="173">
        <v>87.697960676335796</v>
      </c>
      <c r="E53" s="173">
        <v>54.207046880000007</v>
      </c>
      <c r="F53" s="204">
        <f>D53-E53</f>
        <v>33.490913796335789</v>
      </c>
      <c r="G53" s="204">
        <f t="shared" si="1"/>
        <v>38.188931120005961</v>
      </c>
      <c r="H53" s="176"/>
      <c r="I53" s="177"/>
    </row>
    <row r="54" spans="1:9" s="189" customFormat="1">
      <c r="A54" s="197" t="s">
        <v>296</v>
      </c>
      <c r="B54" s="205" t="s">
        <v>311</v>
      </c>
      <c r="C54" s="199" t="s">
        <v>267</v>
      </c>
      <c r="D54" s="173">
        <v>0</v>
      </c>
      <c r="E54" s="204"/>
      <c r="F54" s="204">
        <v>0</v>
      </c>
      <c r="G54" s="201" t="s">
        <v>176</v>
      </c>
      <c r="H54" s="176"/>
      <c r="I54" s="177"/>
    </row>
    <row r="55" spans="1:9" s="189" customFormat="1">
      <c r="A55" s="197" t="s">
        <v>297</v>
      </c>
      <c r="B55" s="203" t="s">
        <v>312</v>
      </c>
      <c r="C55" s="199" t="s">
        <v>267</v>
      </c>
      <c r="D55" s="173">
        <v>67.126835151999998</v>
      </c>
      <c r="E55" s="204">
        <v>13.615576389999999</v>
      </c>
      <c r="F55" s="204">
        <f>D55-E55</f>
        <v>53.511258761999997</v>
      </c>
      <c r="G55" s="204">
        <f t="shared" si="1"/>
        <v>79.716641847974373</v>
      </c>
      <c r="H55" s="176"/>
      <c r="I55" s="177"/>
    </row>
    <row r="56" spans="1:9" s="189" customFormat="1">
      <c r="A56" s="197" t="s">
        <v>313</v>
      </c>
      <c r="B56" s="206" t="s">
        <v>314</v>
      </c>
      <c r="C56" s="199" t="s">
        <v>267</v>
      </c>
      <c r="D56" s="173">
        <v>67.126835151999998</v>
      </c>
      <c r="E56" s="204">
        <v>13.615576389999999</v>
      </c>
      <c r="F56" s="204">
        <f t="shared" ref="F56:F57" si="2">D56-E56</f>
        <v>53.511258761999997</v>
      </c>
      <c r="G56" s="204">
        <f t="shared" si="1"/>
        <v>79.716641847974373</v>
      </c>
      <c r="H56" s="176"/>
      <c r="I56" s="177"/>
    </row>
    <row r="57" spans="1:9" s="189" customFormat="1" ht="31.5">
      <c r="A57" s="197" t="s">
        <v>315</v>
      </c>
      <c r="B57" s="207" t="s">
        <v>316</v>
      </c>
      <c r="C57" s="199" t="s">
        <v>267</v>
      </c>
      <c r="D57" s="173">
        <v>67.126835151999998</v>
      </c>
      <c r="E57" s="172">
        <v>13.615576389999999</v>
      </c>
      <c r="F57" s="204">
        <f t="shared" si="2"/>
        <v>53.511258761999997</v>
      </c>
      <c r="G57" s="204">
        <f t="shared" si="1"/>
        <v>79.716641847974373</v>
      </c>
      <c r="H57" s="176"/>
      <c r="I57" s="177"/>
    </row>
    <row r="58" spans="1:9" s="189" customFormat="1">
      <c r="A58" s="197" t="s">
        <v>317</v>
      </c>
      <c r="B58" s="207" t="s">
        <v>318</v>
      </c>
      <c r="C58" s="199" t="s">
        <v>267</v>
      </c>
      <c r="D58" s="173">
        <v>0</v>
      </c>
      <c r="E58" s="204"/>
      <c r="F58" s="204">
        <v>0</v>
      </c>
      <c r="G58" s="204"/>
      <c r="H58" s="176"/>
      <c r="I58" s="177"/>
    </row>
    <row r="59" spans="1:9" s="189" customFormat="1" ht="15.75" customHeight="1">
      <c r="A59" s="197" t="s">
        <v>319</v>
      </c>
      <c r="B59" s="206" t="s">
        <v>320</v>
      </c>
      <c r="C59" s="199" t="s">
        <v>267</v>
      </c>
      <c r="D59" s="173">
        <v>0</v>
      </c>
      <c r="E59" s="204"/>
      <c r="F59" s="204">
        <v>0</v>
      </c>
      <c r="G59" s="204"/>
      <c r="H59" s="176"/>
      <c r="I59" s="177"/>
    </row>
    <row r="60" spans="1:9" s="189" customFormat="1">
      <c r="A60" s="197" t="s">
        <v>298</v>
      </c>
      <c r="B60" s="203" t="s">
        <v>321</v>
      </c>
      <c r="C60" s="199" t="s">
        <v>267</v>
      </c>
      <c r="D60" s="173">
        <v>19.950631524335801</v>
      </c>
      <c r="E60" s="172">
        <v>0.78724433999999999</v>
      </c>
      <c r="F60" s="204">
        <f>D60-E60</f>
        <v>19.1633871843358</v>
      </c>
      <c r="G60" s="204">
        <f t="shared" si="1"/>
        <v>96.054037993535601</v>
      </c>
      <c r="H60" s="176"/>
      <c r="I60" s="177"/>
    </row>
    <row r="61" spans="1:9" s="189" customFormat="1">
      <c r="A61" s="197" t="s">
        <v>322</v>
      </c>
      <c r="B61" s="203" t="s">
        <v>323</v>
      </c>
      <c r="C61" s="199" t="s">
        <v>267</v>
      </c>
      <c r="D61" s="173">
        <v>0.62049399999999999</v>
      </c>
      <c r="E61" s="204"/>
      <c r="F61" s="204">
        <f>D61-E61</f>
        <v>0.62049399999999999</v>
      </c>
      <c r="G61" s="204">
        <f t="shared" si="1"/>
        <v>100</v>
      </c>
      <c r="H61" s="176"/>
      <c r="I61" s="177"/>
    </row>
    <row r="62" spans="1:9" s="189" customFormat="1">
      <c r="A62" s="197" t="s">
        <v>324</v>
      </c>
      <c r="B62" s="202" t="s">
        <v>325</v>
      </c>
      <c r="C62" s="199" t="s">
        <v>267</v>
      </c>
      <c r="D62" s="173">
        <v>97.691881938379893</v>
      </c>
      <c r="E62" s="173">
        <v>111.55790588000001</v>
      </c>
      <c r="F62" s="204">
        <f t="shared" ref="F62:F63" si="3">D62-E62</f>
        <v>-13.866023941620114</v>
      </c>
      <c r="G62" s="204">
        <f t="shared" si="1"/>
        <v>-14.193629671671431</v>
      </c>
      <c r="H62" s="176"/>
      <c r="I62" s="177"/>
    </row>
    <row r="63" spans="1:9" s="189" customFormat="1" ht="31.5">
      <c r="A63" s="197" t="s">
        <v>326</v>
      </c>
      <c r="B63" s="205" t="s">
        <v>327</v>
      </c>
      <c r="C63" s="199" t="s">
        <v>267</v>
      </c>
      <c r="D63" s="173">
        <v>31.391200000000001</v>
      </c>
      <c r="E63" s="172">
        <v>7.8046191699999996</v>
      </c>
      <c r="F63" s="204">
        <f t="shared" si="3"/>
        <v>23.586580830000003</v>
      </c>
      <c r="G63" s="204">
        <f t="shared" si="1"/>
        <v>75.137557117918405</v>
      </c>
      <c r="H63" s="176"/>
      <c r="I63" s="177"/>
    </row>
    <row r="64" spans="1:9" s="189" customFormat="1" ht="31.5">
      <c r="A64" s="197" t="s">
        <v>328</v>
      </c>
      <c r="B64" s="205" t="s">
        <v>329</v>
      </c>
      <c r="C64" s="199" t="s">
        <v>267</v>
      </c>
      <c r="D64" s="173">
        <v>0</v>
      </c>
      <c r="E64" s="173">
        <v>0</v>
      </c>
      <c r="F64" s="204">
        <v>0</v>
      </c>
      <c r="G64" s="201" t="s">
        <v>176</v>
      </c>
      <c r="H64" s="176"/>
      <c r="I64" s="177"/>
    </row>
    <row r="65" spans="1:9" s="189" customFormat="1">
      <c r="A65" s="197" t="s">
        <v>330</v>
      </c>
      <c r="B65" s="203" t="s">
        <v>331</v>
      </c>
      <c r="C65" s="199" t="s">
        <v>267</v>
      </c>
      <c r="D65" s="173">
        <v>0</v>
      </c>
      <c r="E65" s="173">
        <v>0</v>
      </c>
      <c r="F65" s="204">
        <v>0</v>
      </c>
      <c r="G65" s="201" t="s">
        <v>176</v>
      </c>
      <c r="H65" s="176"/>
      <c r="I65" s="177"/>
    </row>
    <row r="66" spans="1:9" s="189" customFormat="1">
      <c r="A66" s="197" t="s">
        <v>332</v>
      </c>
      <c r="B66" s="203" t="s">
        <v>333</v>
      </c>
      <c r="C66" s="199" t="s">
        <v>267</v>
      </c>
      <c r="D66" s="173">
        <v>0</v>
      </c>
      <c r="E66" s="173">
        <v>0</v>
      </c>
      <c r="F66" s="204">
        <v>0</v>
      </c>
      <c r="G66" s="201" t="s">
        <v>176</v>
      </c>
      <c r="H66" s="176"/>
      <c r="I66" s="177"/>
    </row>
    <row r="67" spans="1:9" s="189" customFormat="1">
      <c r="A67" s="197" t="s">
        <v>334</v>
      </c>
      <c r="B67" s="203" t="s">
        <v>335</v>
      </c>
      <c r="C67" s="199" t="s">
        <v>267</v>
      </c>
      <c r="D67" s="173">
        <v>66.300681938379896</v>
      </c>
      <c r="E67" s="172">
        <v>81.430910920000002</v>
      </c>
      <c r="F67" s="204">
        <f>D67-E67</f>
        <v>-15.130228981620107</v>
      </c>
      <c r="G67" s="204">
        <f t="shared" si="1"/>
        <v>-22.820623467617118</v>
      </c>
      <c r="H67" s="176"/>
      <c r="I67" s="177"/>
    </row>
    <row r="68" spans="1:9" s="189" customFormat="1">
      <c r="A68" s="197" t="s">
        <v>336</v>
      </c>
      <c r="B68" s="202" t="s">
        <v>337</v>
      </c>
      <c r="C68" s="199" t="s">
        <v>267</v>
      </c>
      <c r="D68" s="173">
        <v>90.417150113960091</v>
      </c>
      <c r="E68" s="172">
        <v>81.112342999999996</v>
      </c>
      <c r="F68" s="204">
        <f t="shared" ref="F68:F75" si="4">D68-E68</f>
        <v>9.304807113960095</v>
      </c>
      <c r="G68" s="204">
        <f t="shared" si="1"/>
        <v>10.290975884810006</v>
      </c>
      <c r="H68" s="176"/>
      <c r="I68" s="177"/>
    </row>
    <row r="69" spans="1:9" s="189" customFormat="1">
      <c r="A69" s="197" t="s">
        <v>338</v>
      </c>
      <c r="B69" s="202" t="s">
        <v>339</v>
      </c>
      <c r="C69" s="199" t="s">
        <v>267</v>
      </c>
      <c r="D69" s="173">
        <v>7.7031935999999996</v>
      </c>
      <c r="E69" s="172">
        <v>2.8149128399999999</v>
      </c>
      <c r="F69" s="204">
        <f t="shared" si="4"/>
        <v>4.8882807599999998</v>
      </c>
      <c r="G69" s="204">
        <f t="shared" si="1"/>
        <v>63.457846366473248</v>
      </c>
      <c r="H69" s="176"/>
      <c r="I69" s="177"/>
    </row>
    <row r="70" spans="1:9" s="189" customFormat="1">
      <c r="A70" s="197" t="s">
        <v>340</v>
      </c>
      <c r="B70" s="202" t="s">
        <v>341</v>
      </c>
      <c r="C70" s="199" t="s">
        <v>267</v>
      </c>
      <c r="D70" s="173">
        <v>1.1371950399999999</v>
      </c>
      <c r="E70" s="204">
        <v>0.42125499999999999</v>
      </c>
      <c r="F70" s="204">
        <f t="shared" si="4"/>
        <v>0.71594004</v>
      </c>
      <c r="G70" s="204">
        <f t="shared" si="1"/>
        <v>62.956662209852766</v>
      </c>
      <c r="H70" s="176"/>
      <c r="I70" s="177"/>
    </row>
    <row r="71" spans="1:9" s="189" customFormat="1">
      <c r="A71" s="197" t="s">
        <v>342</v>
      </c>
      <c r="B71" s="203" t="s">
        <v>343</v>
      </c>
      <c r="C71" s="199" t="s">
        <v>267</v>
      </c>
      <c r="D71" s="173">
        <v>1.0771920399999999</v>
      </c>
      <c r="E71" s="172">
        <v>0.39596599999999998</v>
      </c>
      <c r="F71" s="204">
        <f t="shared" si="4"/>
        <v>0.68122603999999987</v>
      </c>
      <c r="G71" s="204">
        <f t="shared" si="1"/>
        <v>63.240909206867137</v>
      </c>
      <c r="H71" s="176"/>
      <c r="I71" s="177"/>
    </row>
    <row r="72" spans="1:9" s="189" customFormat="1">
      <c r="A72" s="197" t="s">
        <v>344</v>
      </c>
      <c r="B72" s="203" t="s">
        <v>345</v>
      </c>
      <c r="C72" s="199" t="s">
        <v>267</v>
      </c>
      <c r="D72" s="173">
        <v>6.0003000000000001E-2</v>
      </c>
      <c r="E72" s="172">
        <v>2.5288999999999999E-2</v>
      </c>
      <c r="F72" s="204">
        <f t="shared" si="4"/>
        <v>3.4714000000000002E-2</v>
      </c>
      <c r="G72" s="204">
        <f t="shared" si="1"/>
        <v>57.853773977967769</v>
      </c>
      <c r="H72" s="176"/>
      <c r="I72" s="177"/>
    </row>
    <row r="73" spans="1:9" s="189" customFormat="1">
      <c r="A73" s="197" t="s">
        <v>346</v>
      </c>
      <c r="B73" s="202" t="s">
        <v>347</v>
      </c>
      <c r="C73" s="199" t="s">
        <v>267</v>
      </c>
      <c r="D73" s="173">
        <v>80.912412563669335</v>
      </c>
      <c r="E73" s="173">
        <v>47.796237419999947</v>
      </c>
      <c r="F73" s="204">
        <f t="shared" si="4"/>
        <v>33.116175143669388</v>
      </c>
      <c r="G73" s="204">
        <f t="shared" si="1"/>
        <v>40.928423828186475</v>
      </c>
      <c r="H73" s="176"/>
      <c r="I73" s="177"/>
    </row>
    <row r="74" spans="1:9" s="189" customFormat="1">
      <c r="A74" s="197" t="s">
        <v>348</v>
      </c>
      <c r="B74" s="203" t="s">
        <v>349</v>
      </c>
      <c r="C74" s="199" t="s">
        <v>267</v>
      </c>
      <c r="D74" s="173">
        <v>50.271095643669334</v>
      </c>
      <c r="E74" s="174">
        <v>17.428310189999948</v>
      </c>
      <c r="F74" s="204">
        <f>D74-E74</f>
        <v>32.842785453669386</v>
      </c>
      <c r="G74" s="204">
        <f t="shared" si="1"/>
        <v>65.3313500196316</v>
      </c>
      <c r="H74" s="176"/>
      <c r="I74" s="177"/>
    </row>
    <row r="75" spans="1:9" s="189" customFormat="1">
      <c r="A75" s="197" t="s">
        <v>350</v>
      </c>
      <c r="B75" s="203" t="s">
        <v>351</v>
      </c>
      <c r="C75" s="199" t="s">
        <v>267</v>
      </c>
      <c r="D75" s="173">
        <v>30.641316920000001</v>
      </c>
      <c r="E75" s="172">
        <v>7.3191400699999996</v>
      </c>
      <c r="F75" s="204">
        <f t="shared" si="4"/>
        <v>23.322176850000002</v>
      </c>
      <c r="G75" s="204">
        <f t="shared" si="1"/>
        <v>76.113493786480518</v>
      </c>
      <c r="H75" s="176"/>
      <c r="I75" s="177"/>
    </row>
    <row r="76" spans="1:9" s="189" customFormat="1" ht="16.5" thickBot="1">
      <c r="A76" s="209" t="s">
        <v>352</v>
      </c>
      <c r="B76" s="210" t="s">
        <v>353</v>
      </c>
      <c r="C76" s="211" t="s">
        <v>267</v>
      </c>
      <c r="D76" s="212">
        <v>0</v>
      </c>
      <c r="E76" s="213"/>
      <c r="F76" s="213">
        <v>0</v>
      </c>
      <c r="G76" s="201" t="s">
        <v>176</v>
      </c>
      <c r="H76" s="214"/>
      <c r="I76" s="177"/>
    </row>
    <row r="77" spans="1:9" s="189" customFormat="1">
      <c r="A77" s="190" t="s">
        <v>354</v>
      </c>
      <c r="B77" s="215" t="s">
        <v>355</v>
      </c>
      <c r="C77" s="192" t="s">
        <v>267</v>
      </c>
      <c r="D77" s="193">
        <v>50.356014992383997</v>
      </c>
      <c r="E77" s="216">
        <v>9.9991222999999998</v>
      </c>
      <c r="F77" s="216">
        <f>D77-E77</f>
        <v>40.356892692383994</v>
      </c>
      <c r="G77" s="216">
        <f>F77/D77*100</f>
        <v>80.143142181699048</v>
      </c>
      <c r="H77" s="196"/>
      <c r="I77" s="177"/>
    </row>
    <row r="78" spans="1:9" s="189" customFormat="1">
      <c r="A78" s="197" t="s">
        <v>356</v>
      </c>
      <c r="B78" s="203" t="s">
        <v>357</v>
      </c>
      <c r="C78" s="199" t="s">
        <v>267</v>
      </c>
      <c r="D78" s="173">
        <v>0</v>
      </c>
      <c r="E78" s="204"/>
      <c r="F78" s="204">
        <v>0</v>
      </c>
      <c r="G78" s="201" t="s">
        <v>176</v>
      </c>
      <c r="H78" s="176"/>
      <c r="I78" s="177"/>
    </row>
    <row r="79" spans="1:9" s="189" customFormat="1">
      <c r="A79" s="197" t="s">
        <v>358</v>
      </c>
      <c r="B79" s="203" t="s">
        <v>359</v>
      </c>
      <c r="C79" s="199" t="s">
        <v>267</v>
      </c>
      <c r="D79" s="173">
        <v>0</v>
      </c>
      <c r="E79" s="204"/>
      <c r="F79" s="204">
        <v>0</v>
      </c>
      <c r="G79" s="201" t="s">
        <v>176</v>
      </c>
      <c r="H79" s="176"/>
      <c r="I79" s="177"/>
    </row>
    <row r="80" spans="1:9" s="189" customFormat="1" ht="16.5" thickBot="1">
      <c r="A80" s="217" t="s">
        <v>360</v>
      </c>
      <c r="B80" s="218" t="s">
        <v>361</v>
      </c>
      <c r="C80" s="219" t="s">
        <v>267</v>
      </c>
      <c r="D80" s="220">
        <v>50.356014992383997</v>
      </c>
      <c r="E80" s="935">
        <v>9.9991222999999998</v>
      </c>
      <c r="F80" s="221">
        <f>D80-E80</f>
        <v>40.356892692383994</v>
      </c>
      <c r="G80" s="221">
        <f>F80/D80*100</f>
        <v>80.143142181699048</v>
      </c>
      <c r="H80" s="222"/>
      <c r="I80" s="177"/>
    </row>
    <row r="81" spans="1:9" s="189" customFormat="1">
      <c r="A81" s="223" t="s">
        <v>177</v>
      </c>
      <c r="B81" s="224" t="s">
        <v>362</v>
      </c>
      <c r="C81" s="225" t="s">
        <v>267</v>
      </c>
      <c r="D81" s="193">
        <v>17.323423819654895</v>
      </c>
      <c r="E81" s="226">
        <v>9.4515619999999991</v>
      </c>
      <c r="F81" s="226">
        <f>D81-E81</f>
        <v>7.871861819654896</v>
      </c>
      <c r="G81" s="226">
        <f>F81/D81*100</f>
        <v>45.440565915864738</v>
      </c>
      <c r="H81" s="227"/>
      <c r="I81" s="177"/>
    </row>
    <row r="82" spans="1:9" s="189" customFormat="1">
      <c r="A82" s="197" t="s">
        <v>363</v>
      </c>
      <c r="B82" s="198" t="s">
        <v>269</v>
      </c>
      <c r="C82" s="199" t="s">
        <v>267</v>
      </c>
      <c r="D82" s="173">
        <v>0</v>
      </c>
      <c r="E82" s="204">
        <v>0</v>
      </c>
      <c r="F82" s="204">
        <v>0</v>
      </c>
      <c r="G82" s="201" t="s">
        <v>176</v>
      </c>
      <c r="H82" s="176"/>
      <c r="I82" s="177"/>
    </row>
    <row r="83" spans="1:9" s="189" customFormat="1" ht="31.5">
      <c r="A83" s="197" t="s">
        <v>364</v>
      </c>
      <c r="B83" s="205" t="s">
        <v>271</v>
      </c>
      <c r="C83" s="199" t="s">
        <v>267</v>
      </c>
      <c r="D83" s="173">
        <v>0</v>
      </c>
      <c r="E83" s="204">
        <v>0</v>
      </c>
      <c r="F83" s="204">
        <v>0</v>
      </c>
      <c r="G83" s="201" t="s">
        <v>176</v>
      </c>
      <c r="H83" s="176"/>
      <c r="I83" s="177"/>
    </row>
    <row r="84" spans="1:9" s="189" customFormat="1" ht="31.5">
      <c r="A84" s="197" t="s">
        <v>365</v>
      </c>
      <c r="B84" s="205" t="s">
        <v>273</v>
      </c>
      <c r="C84" s="199" t="s">
        <v>267</v>
      </c>
      <c r="D84" s="173">
        <v>0</v>
      </c>
      <c r="E84" s="204">
        <v>0</v>
      </c>
      <c r="F84" s="204">
        <v>0</v>
      </c>
      <c r="G84" s="201" t="s">
        <v>176</v>
      </c>
      <c r="H84" s="176"/>
      <c r="I84" s="177"/>
    </row>
    <row r="85" spans="1:9" s="189" customFormat="1" ht="31.5">
      <c r="A85" s="197" t="s">
        <v>366</v>
      </c>
      <c r="B85" s="205" t="s">
        <v>275</v>
      </c>
      <c r="C85" s="199" t="s">
        <v>267</v>
      </c>
      <c r="D85" s="173">
        <v>0</v>
      </c>
      <c r="E85" s="204">
        <v>0</v>
      </c>
      <c r="F85" s="204">
        <v>0</v>
      </c>
      <c r="G85" s="201" t="s">
        <v>176</v>
      </c>
      <c r="H85" s="176"/>
      <c r="I85" s="177"/>
    </row>
    <row r="86" spans="1:9" s="189" customFormat="1">
      <c r="A86" s="197" t="s">
        <v>367</v>
      </c>
      <c r="B86" s="198" t="s">
        <v>276</v>
      </c>
      <c r="C86" s="199" t="s">
        <v>267</v>
      </c>
      <c r="D86" s="173">
        <v>0</v>
      </c>
      <c r="E86" s="204">
        <v>0</v>
      </c>
      <c r="F86" s="204">
        <v>0</v>
      </c>
      <c r="G86" s="201" t="s">
        <v>176</v>
      </c>
      <c r="H86" s="176"/>
      <c r="I86" s="177"/>
    </row>
    <row r="87" spans="1:9" s="189" customFormat="1">
      <c r="A87" s="197" t="s">
        <v>368</v>
      </c>
      <c r="B87" s="198" t="s">
        <v>278</v>
      </c>
      <c r="C87" s="199" t="s">
        <v>267</v>
      </c>
      <c r="D87" s="173">
        <v>21.091182932770266</v>
      </c>
      <c r="E87" s="204">
        <v>8.5898280199999988</v>
      </c>
      <c r="F87" s="204">
        <f>D87-E87</f>
        <v>12.501354912770267</v>
      </c>
      <c r="G87" s="204">
        <f>F87/D87*100</f>
        <v>59.272895942438495</v>
      </c>
      <c r="H87" s="176"/>
      <c r="I87" s="177"/>
    </row>
    <row r="88" spans="1:9" s="189" customFormat="1">
      <c r="A88" s="197" t="s">
        <v>369</v>
      </c>
      <c r="B88" s="198" t="s">
        <v>279</v>
      </c>
      <c r="C88" s="199" t="s">
        <v>267</v>
      </c>
      <c r="D88" s="173">
        <v>0</v>
      </c>
      <c r="E88" s="204">
        <v>0</v>
      </c>
      <c r="F88" s="204">
        <v>0</v>
      </c>
      <c r="G88" s="201" t="s">
        <v>176</v>
      </c>
      <c r="H88" s="176"/>
      <c r="I88" s="177"/>
    </row>
    <row r="89" spans="1:9" s="189" customFormat="1">
      <c r="A89" s="197" t="s">
        <v>370</v>
      </c>
      <c r="B89" s="198" t="s">
        <v>281</v>
      </c>
      <c r="C89" s="199" t="s">
        <v>267</v>
      </c>
      <c r="D89" s="173">
        <v>-4.5869999999999989</v>
      </c>
      <c r="E89" s="204">
        <v>-0.10610689</v>
      </c>
      <c r="F89" s="204">
        <f>D89-E89</f>
        <v>-4.4808931099999985</v>
      </c>
      <c r="G89" s="204">
        <f t="shared" ref="G89:G147" si="5">F89/D89*100</f>
        <v>97.686791148899061</v>
      </c>
      <c r="H89" s="176"/>
      <c r="I89" s="177"/>
    </row>
    <row r="90" spans="1:9" s="189" customFormat="1">
      <c r="A90" s="197" t="s">
        <v>371</v>
      </c>
      <c r="B90" s="198" t="s">
        <v>282</v>
      </c>
      <c r="C90" s="199" t="s">
        <v>267</v>
      </c>
      <c r="D90" s="173">
        <v>0</v>
      </c>
      <c r="E90" s="204">
        <v>0</v>
      </c>
      <c r="F90" s="204">
        <v>0</v>
      </c>
      <c r="G90" s="201" t="s">
        <v>176</v>
      </c>
      <c r="H90" s="176"/>
      <c r="I90" s="177"/>
    </row>
    <row r="91" spans="1:9" s="189" customFormat="1">
      <c r="A91" s="197" t="s">
        <v>372</v>
      </c>
      <c r="B91" s="198" t="s">
        <v>284</v>
      </c>
      <c r="C91" s="199" t="s">
        <v>267</v>
      </c>
      <c r="D91" s="173">
        <v>0</v>
      </c>
      <c r="E91" s="204">
        <v>0</v>
      </c>
      <c r="F91" s="204">
        <v>0</v>
      </c>
      <c r="G91" s="201" t="s">
        <v>176</v>
      </c>
      <c r="H91" s="176"/>
      <c r="I91" s="177"/>
    </row>
    <row r="92" spans="1:9" s="189" customFormat="1" ht="31.5">
      <c r="A92" s="197" t="s">
        <v>373</v>
      </c>
      <c r="B92" s="202" t="s">
        <v>286</v>
      </c>
      <c r="C92" s="199" t="s">
        <v>267</v>
      </c>
      <c r="D92" s="173">
        <v>0</v>
      </c>
      <c r="E92" s="204">
        <v>0</v>
      </c>
      <c r="F92" s="204">
        <v>0</v>
      </c>
      <c r="G92" s="201" t="s">
        <v>176</v>
      </c>
      <c r="H92" s="176"/>
      <c r="I92" s="177"/>
    </row>
    <row r="93" spans="1:9" s="189" customFormat="1">
      <c r="A93" s="197" t="s">
        <v>374</v>
      </c>
      <c r="B93" s="205" t="s">
        <v>288</v>
      </c>
      <c r="C93" s="199" t="s">
        <v>267</v>
      </c>
      <c r="D93" s="173">
        <v>0</v>
      </c>
      <c r="E93" s="204">
        <v>0</v>
      </c>
      <c r="F93" s="204">
        <v>0</v>
      </c>
      <c r="G93" s="201" t="s">
        <v>176</v>
      </c>
      <c r="H93" s="176"/>
      <c r="I93" s="177"/>
    </row>
    <row r="94" spans="1:9" s="189" customFormat="1">
      <c r="A94" s="197" t="s">
        <v>375</v>
      </c>
      <c r="B94" s="203" t="s">
        <v>290</v>
      </c>
      <c r="C94" s="199" t="s">
        <v>267</v>
      </c>
      <c r="D94" s="173">
        <v>0</v>
      </c>
      <c r="E94" s="204">
        <v>0</v>
      </c>
      <c r="F94" s="204">
        <v>0</v>
      </c>
      <c r="G94" s="201" t="s">
        <v>176</v>
      </c>
      <c r="H94" s="176"/>
      <c r="I94" s="177"/>
    </row>
    <row r="95" spans="1:9" s="189" customFormat="1">
      <c r="A95" s="197" t="s">
        <v>376</v>
      </c>
      <c r="B95" s="198" t="s">
        <v>292</v>
      </c>
      <c r="C95" s="199" t="s">
        <v>267</v>
      </c>
      <c r="D95" s="173">
        <v>0.81924088688462982</v>
      </c>
      <c r="E95" s="204">
        <v>0.96784086999999996</v>
      </c>
      <c r="F95" s="204">
        <f>D95-E95</f>
        <v>-0.14859998311537015</v>
      </c>
      <c r="G95" s="204">
        <f t="shared" si="5"/>
        <v>-18.13874105825688</v>
      </c>
      <c r="H95" s="176"/>
      <c r="I95" s="177"/>
    </row>
    <row r="96" spans="1:9" s="189" customFormat="1">
      <c r="A96" s="197" t="s">
        <v>175</v>
      </c>
      <c r="B96" s="228" t="s">
        <v>377</v>
      </c>
      <c r="C96" s="199" t="s">
        <v>267</v>
      </c>
      <c r="D96" s="173">
        <v>-1.32873905572391</v>
      </c>
      <c r="E96" s="204">
        <v>1.13144691</v>
      </c>
      <c r="F96" s="204">
        <f>D96-E96</f>
        <v>-2.4601859657239098</v>
      </c>
      <c r="G96" s="204">
        <f t="shared" si="5"/>
        <v>185.15192694351688</v>
      </c>
      <c r="H96" s="176"/>
      <c r="I96" s="177"/>
    </row>
    <row r="97" spans="1:9" s="189" customFormat="1">
      <c r="A97" s="197" t="s">
        <v>205</v>
      </c>
      <c r="B97" s="202" t="s">
        <v>378</v>
      </c>
      <c r="C97" s="199" t="s">
        <v>267</v>
      </c>
      <c r="D97" s="173">
        <v>0</v>
      </c>
      <c r="E97" s="204">
        <v>2.87934227</v>
      </c>
      <c r="F97" s="204">
        <f>D97-E97</f>
        <v>-2.87934227</v>
      </c>
      <c r="G97" s="201" t="s">
        <v>176</v>
      </c>
      <c r="H97" s="176"/>
      <c r="I97" s="177"/>
    </row>
    <row r="98" spans="1:9" s="189" customFormat="1">
      <c r="A98" s="197" t="s">
        <v>379</v>
      </c>
      <c r="B98" s="205" t="s">
        <v>380</v>
      </c>
      <c r="C98" s="199" t="s">
        <v>267</v>
      </c>
      <c r="D98" s="173">
        <v>0</v>
      </c>
      <c r="E98" s="204">
        <v>0</v>
      </c>
      <c r="F98" s="204">
        <v>0</v>
      </c>
      <c r="G98" s="201" t="s">
        <v>176</v>
      </c>
      <c r="H98" s="176"/>
      <c r="I98" s="177"/>
    </row>
    <row r="99" spans="1:9" s="189" customFormat="1">
      <c r="A99" s="197" t="s">
        <v>381</v>
      </c>
      <c r="B99" s="205" t="s">
        <v>382</v>
      </c>
      <c r="C99" s="199" t="s">
        <v>267</v>
      </c>
      <c r="D99" s="173">
        <v>0</v>
      </c>
      <c r="E99" s="172">
        <v>5.0836989999999999E-2</v>
      </c>
      <c r="F99" s="204">
        <f>D99-E99</f>
        <v>-5.0836989999999999E-2</v>
      </c>
      <c r="G99" s="201" t="s">
        <v>176</v>
      </c>
      <c r="H99" s="176"/>
      <c r="I99" s="177"/>
    </row>
    <row r="100" spans="1:9" s="189" customFormat="1">
      <c r="A100" s="197" t="s">
        <v>383</v>
      </c>
      <c r="B100" s="205" t="s">
        <v>384</v>
      </c>
      <c r="C100" s="199" t="s">
        <v>267</v>
      </c>
      <c r="D100" s="173">
        <v>0</v>
      </c>
      <c r="E100" s="204">
        <v>0</v>
      </c>
      <c r="F100" s="204">
        <v>0</v>
      </c>
      <c r="G100" s="201" t="s">
        <v>176</v>
      </c>
      <c r="H100" s="176"/>
      <c r="I100" s="177"/>
    </row>
    <row r="101" spans="1:9" s="189" customFormat="1">
      <c r="A101" s="197" t="s">
        <v>385</v>
      </c>
      <c r="B101" s="206" t="s">
        <v>386</v>
      </c>
      <c r="C101" s="199" t="s">
        <v>267</v>
      </c>
      <c r="D101" s="173">
        <v>0</v>
      </c>
      <c r="E101" s="204">
        <v>0</v>
      </c>
      <c r="F101" s="204">
        <v>0</v>
      </c>
      <c r="G101" s="201" t="s">
        <v>176</v>
      </c>
      <c r="H101" s="176"/>
      <c r="I101" s="177"/>
    </row>
    <row r="102" spans="1:9" s="189" customFormat="1">
      <c r="A102" s="197" t="s">
        <v>387</v>
      </c>
      <c r="B102" s="203" t="s">
        <v>388</v>
      </c>
      <c r="C102" s="199" t="s">
        <v>267</v>
      </c>
      <c r="D102" s="173">
        <v>0</v>
      </c>
      <c r="E102" s="172">
        <v>2.8285052799999999</v>
      </c>
      <c r="F102" s="204">
        <f>D102-E102</f>
        <v>-2.8285052799999999</v>
      </c>
      <c r="G102" s="201" t="s">
        <v>176</v>
      </c>
      <c r="H102" s="176"/>
      <c r="I102" s="177"/>
    </row>
    <row r="103" spans="1:9" s="189" customFormat="1">
      <c r="A103" s="197" t="s">
        <v>206</v>
      </c>
      <c r="B103" s="202" t="s">
        <v>347</v>
      </c>
      <c r="C103" s="199" t="s">
        <v>267</v>
      </c>
      <c r="D103" s="173">
        <v>1.32873905572391</v>
      </c>
      <c r="E103" s="204">
        <v>1.74789536</v>
      </c>
      <c r="F103" s="204">
        <f>D103-E103</f>
        <v>-0.41915630427608996</v>
      </c>
      <c r="G103" s="204">
        <f t="shared" si="5"/>
        <v>-31.5454191302994</v>
      </c>
      <c r="H103" s="176"/>
      <c r="I103" s="177"/>
    </row>
    <row r="104" spans="1:9" s="189" customFormat="1">
      <c r="A104" s="197" t="s">
        <v>389</v>
      </c>
      <c r="B104" s="203" t="s">
        <v>390</v>
      </c>
      <c r="C104" s="199" t="s">
        <v>267</v>
      </c>
      <c r="D104" s="173">
        <v>1.32873905572391</v>
      </c>
      <c r="E104" s="172">
        <v>0.44690749000000002</v>
      </c>
      <c r="F104" s="204">
        <f>D104-E104</f>
        <v>0.88183156572390997</v>
      </c>
      <c r="G104" s="204">
        <f t="shared" si="5"/>
        <v>66.366045456794325</v>
      </c>
      <c r="H104" s="176"/>
      <c r="I104" s="177"/>
    </row>
    <row r="105" spans="1:9" s="189" customFormat="1">
      <c r="A105" s="197" t="s">
        <v>391</v>
      </c>
      <c r="B105" s="203" t="s">
        <v>392</v>
      </c>
      <c r="C105" s="199" t="s">
        <v>267</v>
      </c>
      <c r="D105" s="173">
        <v>0</v>
      </c>
      <c r="E105" s="204"/>
      <c r="F105" s="204">
        <v>0</v>
      </c>
      <c r="G105" s="201" t="s">
        <v>176</v>
      </c>
      <c r="H105" s="176"/>
      <c r="I105" s="177"/>
    </row>
    <row r="106" spans="1:9" s="189" customFormat="1">
      <c r="A106" s="197" t="s">
        <v>393</v>
      </c>
      <c r="B106" s="203" t="s">
        <v>394</v>
      </c>
      <c r="C106" s="199" t="s">
        <v>267</v>
      </c>
      <c r="D106" s="173">
        <v>0</v>
      </c>
      <c r="E106" s="204"/>
      <c r="F106" s="204">
        <v>0</v>
      </c>
      <c r="G106" s="201" t="s">
        <v>176</v>
      </c>
      <c r="H106" s="176"/>
      <c r="I106" s="177"/>
    </row>
    <row r="107" spans="1:9" s="189" customFormat="1">
      <c r="A107" s="197" t="s">
        <v>395</v>
      </c>
      <c r="B107" s="206" t="s">
        <v>396</v>
      </c>
      <c r="C107" s="199" t="s">
        <v>267</v>
      </c>
      <c r="D107" s="173">
        <v>0</v>
      </c>
      <c r="E107" s="204"/>
      <c r="F107" s="204">
        <v>0</v>
      </c>
      <c r="G107" s="201" t="s">
        <v>176</v>
      </c>
      <c r="H107" s="176"/>
      <c r="I107" s="177"/>
    </row>
    <row r="108" spans="1:9" s="189" customFormat="1">
      <c r="A108" s="197" t="s">
        <v>397</v>
      </c>
      <c r="B108" s="203" t="s">
        <v>398</v>
      </c>
      <c r="C108" s="199" t="s">
        <v>267</v>
      </c>
      <c r="D108" s="173">
        <v>0</v>
      </c>
      <c r="E108" s="172">
        <v>1.3009878699999999</v>
      </c>
      <c r="F108" s="204">
        <f>D108-E108</f>
        <v>-1.3009878699999999</v>
      </c>
      <c r="G108" s="201" t="s">
        <v>176</v>
      </c>
      <c r="H108" s="176"/>
      <c r="I108" s="177"/>
    </row>
    <row r="109" spans="1:9" s="189" customFormat="1">
      <c r="A109" s="197" t="s">
        <v>399</v>
      </c>
      <c r="B109" s="228" t="s">
        <v>400</v>
      </c>
      <c r="C109" s="199" t="s">
        <v>267</v>
      </c>
      <c r="D109" s="173">
        <v>15.994684763930985</v>
      </c>
      <c r="E109" s="204">
        <v>10.583009000000001</v>
      </c>
      <c r="F109" s="204">
        <f>D109-E109</f>
        <v>5.4116757639309849</v>
      </c>
      <c r="G109" s="204">
        <f t="shared" si="5"/>
        <v>33.834213326508646</v>
      </c>
      <c r="H109" s="176"/>
      <c r="I109" s="177"/>
    </row>
    <row r="110" spans="1:9" s="189" customFormat="1" ht="31.5">
      <c r="A110" s="197" t="s">
        <v>210</v>
      </c>
      <c r="B110" s="202" t="s">
        <v>401</v>
      </c>
      <c r="C110" s="199" t="s">
        <v>267</v>
      </c>
      <c r="D110" s="173">
        <v>0</v>
      </c>
      <c r="E110" s="204">
        <v>0</v>
      </c>
      <c r="F110" s="204">
        <v>0</v>
      </c>
      <c r="G110" s="201" t="s">
        <v>176</v>
      </c>
      <c r="H110" s="176"/>
      <c r="I110" s="177"/>
    </row>
    <row r="111" spans="1:9" s="189" customFormat="1" ht="31.5">
      <c r="A111" s="197" t="s">
        <v>402</v>
      </c>
      <c r="B111" s="205" t="s">
        <v>271</v>
      </c>
      <c r="C111" s="199" t="s">
        <v>267</v>
      </c>
      <c r="D111" s="173">
        <v>0</v>
      </c>
      <c r="E111" s="204">
        <v>0</v>
      </c>
      <c r="F111" s="204">
        <v>0</v>
      </c>
      <c r="G111" s="201" t="s">
        <v>176</v>
      </c>
      <c r="H111" s="176"/>
      <c r="I111" s="177"/>
    </row>
    <row r="112" spans="1:9" s="189" customFormat="1" ht="31.5">
      <c r="A112" s="197" t="s">
        <v>403</v>
      </c>
      <c r="B112" s="205" t="s">
        <v>273</v>
      </c>
      <c r="C112" s="199" t="s">
        <v>267</v>
      </c>
      <c r="D112" s="173">
        <v>0</v>
      </c>
      <c r="E112" s="204">
        <v>0</v>
      </c>
      <c r="F112" s="204">
        <v>0</v>
      </c>
      <c r="G112" s="201" t="s">
        <v>176</v>
      </c>
      <c r="H112" s="176"/>
      <c r="I112" s="177"/>
    </row>
    <row r="113" spans="1:9" s="189" customFormat="1" ht="31.5">
      <c r="A113" s="197" t="s">
        <v>404</v>
      </c>
      <c r="B113" s="205" t="s">
        <v>275</v>
      </c>
      <c r="C113" s="199" t="s">
        <v>267</v>
      </c>
      <c r="D113" s="173">
        <v>0</v>
      </c>
      <c r="E113" s="204">
        <v>0</v>
      </c>
      <c r="F113" s="204">
        <v>0</v>
      </c>
      <c r="G113" s="201" t="s">
        <v>176</v>
      </c>
      <c r="H113" s="176"/>
      <c r="I113" s="177"/>
    </row>
    <row r="114" spans="1:9" s="189" customFormat="1">
      <c r="A114" s="197" t="s">
        <v>211</v>
      </c>
      <c r="B114" s="198" t="s">
        <v>276</v>
      </c>
      <c r="C114" s="199" t="s">
        <v>267</v>
      </c>
      <c r="D114" s="173">
        <v>0</v>
      </c>
      <c r="E114" s="204">
        <v>0</v>
      </c>
      <c r="F114" s="204">
        <v>0</v>
      </c>
      <c r="G114" s="201" t="s">
        <v>176</v>
      </c>
      <c r="H114" s="176"/>
      <c r="I114" s="177"/>
    </row>
    <row r="115" spans="1:9" s="189" customFormat="1">
      <c r="A115" s="197" t="s">
        <v>212</v>
      </c>
      <c r="B115" s="198" t="s">
        <v>278</v>
      </c>
      <c r="C115" s="199" t="s">
        <v>267</v>
      </c>
      <c r="D115" s="229">
        <v>21.091182932770266</v>
      </c>
      <c r="E115" s="204">
        <v>10.614615400000002</v>
      </c>
      <c r="F115" s="204">
        <f>D115-E115</f>
        <v>10.476567532770265</v>
      </c>
      <c r="G115" s="204">
        <f t="shared" si="5"/>
        <v>49.672735598402006</v>
      </c>
      <c r="H115" s="176"/>
      <c r="I115" s="177"/>
    </row>
    <row r="116" spans="1:9" s="189" customFormat="1">
      <c r="A116" s="197" t="s">
        <v>213</v>
      </c>
      <c r="B116" s="198" t="s">
        <v>279</v>
      </c>
      <c r="C116" s="199" t="s">
        <v>267</v>
      </c>
      <c r="D116" s="173">
        <v>0</v>
      </c>
      <c r="E116" s="204">
        <v>0</v>
      </c>
      <c r="F116" s="204">
        <v>0</v>
      </c>
      <c r="G116" s="201" t="s">
        <v>176</v>
      </c>
      <c r="H116" s="176"/>
      <c r="I116" s="177"/>
    </row>
    <row r="117" spans="1:9" s="189" customFormat="1">
      <c r="A117" s="197" t="s">
        <v>405</v>
      </c>
      <c r="B117" s="198" t="s">
        <v>281</v>
      </c>
      <c r="C117" s="199" t="s">
        <v>267</v>
      </c>
      <c r="D117" s="173">
        <v>-4.5869999999999989</v>
      </c>
      <c r="E117" s="204">
        <v>-0.1061761</v>
      </c>
      <c r="F117" s="204">
        <f>D117-E117</f>
        <v>-4.480823899999999</v>
      </c>
      <c r="G117" s="204">
        <f t="shared" si="5"/>
        <v>97.685282319598869</v>
      </c>
      <c r="H117" s="176"/>
      <c r="I117" s="177"/>
    </row>
    <row r="118" spans="1:9" s="189" customFormat="1">
      <c r="A118" s="197" t="s">
        <v>406</v>
      </c>
      <c r="B118" s="198" t="s">
        <v>282</v>
      </c>
      <c r="C118" s="199" t="s">
        <v>267</v>
      </c>
      <c r="D118" s="173">
        <v>0</v>
      </c>
      <c r="E118" s="204">
        <v>0</v>
      </c>
      <c r="F118" s="204">
        <v>0</v>
      </c>
      <c r="G118" s="201" t="s">
        <v>176</v>
      </c>
      <c r="H118" s="176"/>
      <c r="I118" s="177"/>
    </row>
    <row r="119" spans="1:9" s="189" customFormat="1">
      <c r="A119" s="197" t="s">
        <v>407</v>
      </c>
      <c r="B119" s="198" t="s">
        <v>284</v>
      </c>
      <c r="C119" s="199" t="s">
        <v>267</v>
      </c>
      <c r="D119" s="173">
        <v>0</v>
      </c>
      <c r="E119" s="204">
        <v>0</v>
      </c>
      <c r="F119" s="204">
        <v>0</v>
      </c>
      <c r="G119" s="201" t="s">
        <v>176</v>
      </c>
      <c r="H119" s="176"/>
      <c r="I119" s="177"/>
    </row>
    <row r="120" spans="1:9" s="189" customFormat="1" ht="31.5">
      <c r="A120" s="197" t="s">
        <v>408</v>
      </c>
      <c r="B120" s="202" t="s">
        <v>286</v>
      </c>
      <c r="C120" s="199" t="s">
        <v>267</v>
      </c>
      <c r="D120" s="173">
        <v>0</v>
      </c>
      <c r="E120" s="204">
        <v>0</v>
      </c>
      <c r="F120" s="204">
        <v>0</v>
      </c>
      <c r="G120" s="201" t="s">
        <v>176</v>
      </c>
      <c r="H120" s="176"/>
      <c r="I120" s="177"/>
    </row>
    <row r="121" spans="1:9" s="189" customFormat="1">
      <c r="A121" s="197" t="s">
        <v>409</v>
      </c>
      <c r="B121" s="203" t="s">
        <v>288</v>
      </c>
      <c r="C121" s="199" t="s">
        <v>267</v>
      </c>
      <c r="D121" s="173">
        <v>0</v>
      </c>
      <c r="E121" s="204">
        <v>0</v>
      </c>
      <c r="F121" s="204">
        <v>0</v>
      </c>
      <c r="G121" s="201" t="s">
        <v>176</v>
      </c>
      <c r="H121" s="176"/>
      <c r="I121" s="177"/>
    </row>
    <row r="122" spans="1:9" s="189" customFormat="1">
      <c r="A122" s="197" t="s">
        <v>410</v>
      </c>
      <c r="B122" s="203" t="s">
        <v>290</v>
      </c>
      <c r="C122" s="199" t="s">
        <v>267</v>
      </c>
      <c r="D122" s="173">
        <v>0</v>
      </c>
      <c r="E122" s="204">
        <v>0</v>
      </c>
      <c r="F122" s="204">
        <v>0</v>
      </c>
      <c r="G122" s="201" t="s">
        <v>176</v>
      </c>
      <c r="H122" s="176"/>
      <c r="I122" s="177"/>
    </row>
    <row r="123" spans="1:9" s="189" customFormat="1">
      <c r="A123" s="197" t="s">
        <v>411</v>
      </c>
      <c r="B123" s="198" t="s">
        <v>292</v>
      </c>
      <c r="C123" s="199" t="s">
        <v>267</v>
      </c>
      <c r="D123" s="173">
        <v>0.81924088688462982</v>
      </c>
      <c r="E123" s="204">
        <v>7.4569700000000003E-2</v>
      </c>
      <c r="F123" s="204">
        <f>D123-E123</f>
        <v>0.74467118688462985</v>
      </c>
      <c r="G123" s="204">
        <f t="shared" si="5"/>
        <v>90.89770772018349</v>
      </c>
      <c r="H123" s="176"/>
      <c r="I123" s="177"/>
    </row>
    <row r="124" spans="1:9" s="189" customFormat="1">
      <c r="A124" s="197" t="s">
        <v>412</v>
      </c>
      <c r="B124" s="228" t="s">
        <v>413</v>
      </c>
      <c r="C124" s="199" t="s">
        <v>267</v>
      </c>
      <c r="D124" s="173">
        <v>3.4646847639309795</v>
      </c>
      <c r="E124" s="172">
        <v>2.2126589999999999</v>
      </c>
      <c r="F124" s="204">
        <f>D124-E124</f>
        <v>1.2520257639309795</v>
      </c>
      <c r="G124" s="204">
        <f t="shared" si="5"/>
        <v>36.136787305014437</v>
      </c>
      <c r="H124" s="176"/>
      <c r="I124" s="177"/>
    </row>
    <row r="125" spans="1:9" s="189" customFormat="1">
      <c r="A125" s="197" t="s">
        <v>215</v>
      </c>
      <c r="B125" s="198" t="s">
        <v>269</v>
      </c>
      <c r="C125" s="199" t="s">
        <v>267</v>
      </c>
      <c r="D125" s="173">
        <v>0</v>
      </c>
      <c r="E125" s="204">
        <v>0</v>
      </c>
      <c r="F125" s="204">
        <v>0</v>
      </c>
      <c r="G125" s="201" t="s">
        <v>176</v>
      </c>
      <c r="H125" s="176"/>
      <c r="I125" s="177"/>
    </row>
    <row r="126" spans="1:9" s="189" customFormat="1" ht="31.5">
      <c r="A126" s="197" t="s">
        <v>414</v>
      </c>
      <c r="B126" s="205" t="s">
        <v>271</v>
      </c>
      <c r="C126" s="199" t="s">
        <v>267</v>
      </c>
      <c r="D126" s="173">
        <v>0</v>
      </c>
      <c r="E126" s="204">
        <v>0</v>
      </c>
      <c r="F126" s="204">
        <v>0</v>
      </c>
      <c r="G126" s="201" t="s">
        <v>176</v>
      </c>
      <c r="H126" s="176"/>
      <c r="I126" s="177"/>
    </row>
    <row r="127" spans="1:9" s="189" customFormat="1" ht="31.5">
      <c r="A127" s="197" t="s">
        <v>415</v>
      </c>
      <c r="B127" s="205" t="s">
        <v>273</v>
      </c>
      <c r="C127" s="199" t="s">
        <v>267</v>
      </c>
      <c r="D127" s="173">
        <v>0</v>
      </c>
      <c r="E127" s="204">
        <v>0</v>
      </c>
      <c r="F127" s="204">
        <v>0</v>
      </c>
      <c r="G127" s="201" t="s">
        <v>176</v>
      </c>
      <c r="H127" s="176"/>
      <c r="I127" s="177"/>
    </row>
    <row r="128" spans="1:9" s="189" customFormat="1" ht="31.5">
      <c r="A128" s="197" t="s">
        <v>416</v>
      </c>
      <c r="B128" s="205" t="s">
        <v>275</v>
      </c>
      <c r="C128" s="199" t="s">
        <v>267</v>
      </c>
      <c r="D128" s="173">
        <v>0</v>
      </c>
      <c r="E128" s="204">
        <v>0</v>
      </c>
      <c r="F128" s="204">
        <v>0</v>
      </c>
      <c r="G128" s="201" t="s">
        <v>176</v>
      </c>
      <c r="H128" s="176"/>
      <c r="I128" s="177"/>
    </row>
    <row r="129" spans="1:9" s="189" customFormat="1">
      <c r="A129" s="197" t="s">
        <v>216</v>
      </c>
      <c r="B129" s="202" t="s">
        <v>417</v>
      </c>
      <c r="C129" s="199" t="s">
        <v>267</v>
      </c>
      <c r="D129" s="173">
        <v>0</v>
      </c>
      <c r="E129" s="204">
        <v>0</v>
      </c>
      <c r="F129" s="204">
        <v>0</v>
      </c>
      <c r="G129" s="201" t="s">
        <v>176</v>
      </c>
      <c r="H129" s="176"/>
      <c r="I129" s="177"/>
    </row>
    <row r="130" spans="1:9" s="189" customFormat="1">
      <c r="A130" s="197" t="s">
        <v>217</v>
      </c>
      <c r="B130" s="202" t="s">
        <v>418</v>
      </c>
      <c r="C130" s="199" t="s">
        <v>267</v>
      </c>
      <c r="D130" s="173">
        <v>4.2182365865540534</v>
      </c>
      <c r="E130" s="204">
        <v>2.1977450599999999</v>
      </c>
      <c r="F130" s="204">
        <f>D130-E130</f>
        <v>2.0204915265540535</v>
      </c>
      <c r="G130" s="204">
        <f t="shared" si="5"/>
        <v>47.898961689216826</v>
      </c>
      <c r="H130" s="176"/>
      <c r="I130" s="177"/>
    </row>
    <row r="131" spans="1:9" s="189" customFormat="1">
      <c r="A131" s="197" t="s">
        <v>218</v>
      </c>
      <c r="B131" s="202" t="s">
        <v>419</v>
      </c>
      <c r="C131" s="199" t="s">
        <v>267</v>
      </c>
      <c r="D131" s="173">
        <v>0</v>
      </c>
      <c r="E131" s="204">
        <v>0</v>
      </c>
      <c r="F131" s="204">
        <v>0</v>
      </c>
      <c r="G131" s="201" t="s">
        <v>176</v>
      </c>
      <c r="H131" s="176"/>
      <c r="I131" s="177"/>
    </row>
    <row r="132" spans="1:9" s="189" customFormat="1">
      <c r="A132" s="197" t="s">
        <v>420</v>
      </c>
      <c r="B132" s="202" t="s">
        <v>421</v>
      </c>
      <c r="C132" s="199" t="s">
        <v>267</v>
      </c>
      <c r="D132" s="173">
        <v>-0.91739999999999977</v>
      </c>
      <c r="E132" s="204">
        <v>0</v>
      </c>
      <c r="F132" s="204">
        <f>D132-E132</f>
        <v>-0.91739999999999977</v>
      </c>
      <c r="G132" s="204">
        <f t="shared" si="5"/>
        <v>100</v>
      </c>
      <c r="H132" s="176"/>
      <c r="I132" s="177"/>
    </row>
    <row r="133" spans="1:9" s="189" customFormat="1">
      <c r="A133" s="197" t="s">
        <v>422</v>
      </c>
      <c r="B133" s="202" t="s">
        <v>423</v>
      </c>
      <c r="C133" s="199" t="s">
        <v>267</v>
      </c>
      <c r="D133" s="173">
        <v>0</v>
      </c>
      <c r="E133" s="204">
        <v>0</v>
      </c>
      <c r="F133" s="204">
        <v>0</v>
      </c>
      <c r="G133" s="201" t="s">
        <v>176</v>
      </c>
      <c r="H133" s="176"/>
      <c r="I133" s="177"/>
    </row>
    <row r="134" spans="1:9" s="189" customFormat="1">
      <c r="A134" s="197" t="s">
        <v>424</v>
      </c>
      <c r="B134" s="202" t="s">
        <v>425</v>
      </c>
      <c r="C134" s="199" t="s">
        <v>267</v>
      </c>
      <c r="D134" s="173">
        <v>0</v>
      </c>
      <c r="E134" s="204">
        <v>0</v>
      </c>
      <c r="F134" s="204">
        <v>0</v>
      </c>
      <c r="G134" s="201" t="s">
        <v>176</v>
      </c>
      <c r="H134" s="176"/>
      <c r="I134" s="177"/>
    </row>
    <row r="135" spans="1:9" s="189" customFormat="1" ht="31.5">
      <c r="A135" s="197" t="s">
        <v>426</v>
      </c>
      <c r="B135" s="202" t="s">
        <v>286</v>
      </c>
      <c r="C135" s="199" t="s">
        <v>267</v>
      </c>
      <c r="D135" s="173">
        <v>0</v>
      </c>
      <c r="E135" s="204">
        <v>0</v>
      </c>
      <c r="F135" s="204">
        <v>0</v>
      </c>
      <c r="G135" s="201" t="s">
        <v>176</v>
      </c>
      <c r="H135" s="176"/>
      <c r="I135" s="177"/>
    </row>
    <row r="136" spans="1:9" s="189" customFormat="1">
      <c r="A136" s="197" t="s">
        <v>427</v>
      </c>
      <c r="B136" s="203" t="s">
        <v>428</v>
      </c>
      <c r="C136" s="199" t="s">
        <v>267</v>
      </c>
      <c r="D136" s="173">
        <v>0</v>
      </c>
      <c r="E136" s="204">
        <v>0</v>
      </c>
      <c r="F136" s="204">
        <v>0</v>
      </c>
      <c r="G136" s="201" t="s">
        <v>176</v>
      </c>
      <c r="H136" s="176"/>
      <c r="I136" s="177"/>
    </row>
    <row r="137" spans="1:9" s="189" customFormat="1">
      <c r="A137" s="197" t="s">
        <v>429</v>
      </c>
      <c r="B137" s="203" t="s">
        <v>290</v>
      </c>
      <c r="C137" s="199" t="s">
        <v>267</v>
      </c>
      <c r="D137" s="173">
        <v>0</v>
      </c>
      <c r="E137" s="204">
        <v>0</v>
      </c>
      <c r="F137" s="204">
        <v>0</v>
      </c>
      <c r="G137" s="201" t="s">
        <v>176</v>
      </c>
      <c r="H137" s="176"/>
      <c r="I137" s="177"/>
    </row>
    <row r="138" spans="1:9" s="189" customFormat="1">
      <c r="A138" s="197" t="s">
        <v>430</v>
      </c>
      <c r="B138" s="202" t="s">
        <v>431</v>
      </c>
      <c r="C138" s="199" t="s">
        <v>267</v>
      </c>
      <c r="D138" s="173">
        <v>0.16384817737692597</v>
      </c>
      <c r="E138" s="204">
        <v>1.4913940000000001E-2</v>
      </c>
      <c r="F138" s="204">
        <f>D138-E138</f>
        <v>0.14893423737692596</v>
      </c>
      <c r="G138" s="204">
        <f t="shared" si="5"/>
        <v>90.897707720183476</v>
      </c>
      <c r="H138" s="176"/>
      <c r="I138" s="177"/>
    </row>
    <row r="139" spans="1:9" s="189" customFormat="1">
      <c r="A139" s="197" t="s">
        <v>432</v>
      </c>
      <c r="B139" s="228" t="s">
        <v>433</v>
      </c>
      <c r="C139" s="199" t="s">
        <v>267</v>
      </c>
      <c r="D139" s="173">
        <v>14.4281974</v>
      </c>
      <c r="E139" s="204">
        <v>8.3703500000000002</v>
      </c>
      <c r="F139" s="204">
        <f>D139-E139</f>
        <v>6.0578474</v>
      </c>
      <c r="G139" s="204">
        <f t="shared" si="5"/>
        <v>41.98616938800685</v>
      </c>
      <c r="H139" s="176"/>
      <c r="I139" s="177"/>
    </row>
    <row r="140" spans="1:9" s="189" customFormat="1">
      <c r="A140" s="197" t="s">
        <v>220</v>
      </c>
      <c r="B140" s="198" t="s">
        <v>269</v>
      </c>
      <c r="C140" s="199" t="s">
        <v>267</v>
      </c>
      <c r="D140" s="173">
        <v>0</v>
      </c>
      <c r="E140" s="204">
        <v>0</v>
      </c>
      <c r="F140" s="204">
        <v>0</v>
      </c>
      <c r="G140" s="201" t="s">
        <v>176</v>
      </c>
      <c r="H140" s="176"/>
      <c r="I140" s="177"/>
    </row>
    <row r="141" spans="1:9" s="189" customFormat="1" ht="31.5">
      <c r="A141" s="197" t="s">
        <v>434</v>
      </c>
      <c r="B141" s="205" t="s">
        <v>271</v>
      </c>
      <c r="C141" s="199" t="s">
        <v>267</v>
      </c>
      <c r="D141" s="173">
        <v>0</v>
      </c>
      <c r="E141" s="204">
        <v>0</v>
      </c>
      <c r="F141" s="204">
        <v>0</v>
      </c>
      <c r="G141" s="201" t="s">
        <v>176</v>
      </c>
      <c r="H141" s="176"/>
      <c r="I141" s="177"/>
    </row>
    <row r="142" spans="1:9" s="189" customFormat="1" ht="31.5">
      <c r="A142" s="197" t="s">
        <v>435</v>
      </c>
      <c r="B142" s="205" t="s">
        <v>273</v>
      </c>
      <c r="C142" s="199" t="s">
        <v>267</v>
      </c>
      <c r="D142" s="173">
        <v>0</v>
      </c>
      <c r="E142" s="204">
        <v>0</v>
      </c>
      <c r="F142" s="204">
        <v>0</v>
      </c>
      <c r="G142" s="201" t="s">
        <v>176</v>
      </c>
      <c r="H142" s="176"/>
      <c r="I142" s="177"/>
    </row>
    <row r="143" spans="1:9" s="189" customFormat="1" ht="31.5">
      <c r="A143" s="197" t="s">
        <v>436</v>
      </c>
      <c r="B143" s="205" t="s">
        <v>275</v>
      </c>
      <c r="C143" s="199" t="s">
        <v>267</v>
      </c>
      <c r="D143" s="173">
        <v>0</v>
      </c>
      <c r="E143" s="204">
        <v>0</v>
      </c>
      <c r="F143" s="204">
        <v>0</v>
      </c>
      <c r="G143" s="201" t="s">
        <v>176</v>
      </c>
      <c r="H143" s="176"/>
      <c r="I143" s="177"/>
    </row>
    <row r="144" spans="1:9" s="189" customFormat="1">
      <c r="A144" s="197" t="s">
        <v>221</v>
      </c>
      <c r="B144" s="198" t="s">
        <v>276</v>
      </c>
      <c r="C144" s="199" t="s">
        <v>267</v>
      </c>
      <c r="D144" s="173">
        <v>0</v>
      </c>
      <c r="E144" s="204">
        <v>0</v>
      </c>
      <c r="F144" s="204">
        <v>0</v>
      </c>
      <c r="G144" s="201" t="s">
        <v>176</v>
      </c>
      <c r="H144" s="176"/>
      <c r="I144" s="177"/>
    </row>
    <row r="145" spans="1:9" s="189" customFormat="1">
      <c r="A145" s="197" t="s">
        <v>222</v>
      </c>
      <c r="B145" s="198" t="s">
        <v>278</v>
      </c>
      <c r="C145" s="199" t="s">
        <v>267</v>
      </c>
      <c r="D145" s="173">
        <v>15.544207290492304</v>
      </c>
      <c r="E145" s="204">
        <v>8.4168703400000027</v>
      </c>
      <c r="F145" s="204">
        <f>D145-E145</f>
        <v>7.1273369504923014</v>
      </c>
      <c r="G145" s="204">
        <f t="shared" si="5"/>
        <v>45.852045185036708</v>
      </c>
      <c r="H145" s="176"/>
      <c r="I145" s="177"/>
    </row>
    <row r="146" spans="1:9" s="189" customFormat="1">
      <c r="A146" s="197" t="s">
        <v>223</v>
      </c>
      <c r="B146" s="198" t="s">
        <v>279</v>
      </c>
      <c r="C146" s="199" t="s">
        <v>267</v>
      </c>
      <c r="D146" s="173">
        <v>0</v>
      </c>
      <c r="E146" s="204">
        <v>0</v>
      </c>
      <c r="F146" s="204">
        <v>0</v>
      </c>
      <c r="G146" s="201" t="s">
        <v>176</v>
      </c>
      <c r="H146" s="176"/>
      <c r="I146" s="177"/>
    </row>
    <row r="147" spans="1:9" s="189" customFormat="1">
      <c r="A147" s="197" t="s">
        <v>437</v>
      </c>
      <c r="B147" s="202" t="s">
        <v>281</v>
      </c>
      <c r="C147" s="199" t="s">
        <v>267</v>
      </c>
      <c r="D147" s="173">
        <v>-3.6695999999999991</v>
      </c>
      <c r="E147" s="204">
        <v>-0.1061761</v>
      </c>
      <c r="F147" s="204">
        <f>D147-E147</f>
        <v>-3.5634238999999992</v>
      </c>
      <c r="G147" s="204">
        <f t="shared" si="5"/>
        <v>97.106602899498583</v>
      </c>
      <c r="H147" s="176"/>
      <c r="I147" s="177"/>
    </row>
    <row r="148" spans="1:9" s="189" customFormat="1">
      <c r="A148" s="197" t="s">
        <v>438</v>
      </c>
      <c r="B148" s="198" t="s">
        <v>282</v>
      </c>
      <c r="C148" s="199" t="s">
        <v>267</v>
      </c>
      <c r="D148" s="173">
        <v>0</v>
      </c>
      <c r="E148" s="204">
        <v>0</v>
      </c>
      <c r="F148" s="204">
        <v>0</v>
      </c>
      <c r="G148" s="201" t="s">
        <v>176</v>
      </c>
      <c r="H148" s="176"/>
      <c r="I148" s="177"/>
    </row>
    <row r="149" spans="1:9" s="189" customFormat="1">
      <c r="A149" s="197" t="s">
        <v>439</v>
      </c>
      <c r="B149" s="198" t="s">
        <v>284</v>
      </c>
      <c r="C149" s="199" t="s">
        <v>267</v>
      </c>
      <c r="D149" s="173">
        <v>0</v>
      </c>
      <c r="E149" s="204">
        <v>0</v>
      </c>
      <c r="F149" s="204">
        <v>0</v>
      </c>
      <c r="G149" s="201" t="s">
        <v>176</v>
      </c>
      <c r="H149" s="176"/>
      <c r="I149" s="177"/>
    </row>
    <row r="150" spans="1:9" s="189" customFormat="1" ht="31.5">
      <c r="A150" s="197" t="s">
        <v>440</v>
      </c>
      <c r="B150" s="202" t="s">
        <v>286</v>
      </c>
      <c r="C150" s="199" t="s">
        <v>267</v>
      </c>
      <c r="D150" s="173">
        <v>0</v>
      </c>
      <c r="E150" s="204">
        <v>0</v>
      </c>
      <c r="F150" s="204">
        <v>0</v>
      </c>
      <c r="G150" s="201" t="s">
        <v>176</v>
      </c>
      <c r="H150" s="176"/>
      <c r="I150" s="177"/>
    </row>
    <row r="151" spans="1:9" s="189" customFormat="1">
      <c r="A151" s="197" t="s">
        <v>441</v>
      </c>
      <c r="B151" s="203" t="s">
        <v>288</v>
      </c>
      <c r="C151" s="199" t="s">
        <v>267</v>
      </c>
      <c r="D151" s="173">
        <v>0</v>
      </c>
      <c r="E151" s="204">
        <v>0</v>
      </c>
      <c r="F151" s="204">
        <v>0</v>
      </c>
      <c r="G151" s="201" t="s">
        <v>176</v>
      </c>
      <c r="H151" s="176"/>
      <c r="I151" s="177"/>
    </row>
    <row r="152" spans="1:9" s="189" customFormat="1">
      <c r="A152" s="197" t="s">
        <v>442</v>
      </c>
      <c r="B152" s="203" t="s">
        <v>290</v>
      </c>
      <c r="C152" s="199" t="s">
        <v>267</v>
      </c>
      <c r="D152" s="173">
        <v>0</v>
      </c>
      <c r="E152" s="204">
        <v>0</v>
      </c>
      <c r="F152" s="204">
        <v>0</v>
      </c>
      <c r="G152" s="201" t="s">
        <v>176</v>
      </c>
      <c r="H152" s="176"/>
      <c r="I152" s="177"/>
    </row>
    <row r="153" spans="1:9" s="189" customFormat="1">
      <c r="A153" s="197" t="s">
        <v>443</v>
      </c>
      <c r="B153" s="198" t="s">
        <v>292</v>
      </c>
      <c r="C153" s="199" t="s">
        <v>267</v>
      </c>
      <c r="D153" s="173">
        <v>0.6553927095077039</v>
      </c>
      <c r="E153" s="204">
        <v>5.9655760000000002E-2</v>
      </c>
      <c r="F153" s="204">
        <f>D153-E153</f>
        <v>0.59573694950770384</v>
      </c>
      <c r="G153" s="204">
        <f t="shared" ref="G153:G155" si="6">F153/D153*100</f>
        <v>90.897707720183476</v>
      </c>
      <c r="H153" s="176"/>
      <c r="I153" s="177"/>
    </row>
    <row r="154" spans="1:9" s="189" customFormat="1">
      <c r="A154" s="197" t="s">
        <v>444</v>
      </c>
      <c r="B154" s="228" t="s">
        <v>445</v>
      </c>
      <c r="C154" s="199" t="s">
        <v>267</v>
      </c>
      <c r="D154" s="173">
        <v>14.4281974</v>
      </c>
      <c r="E154" s="204">
        <v>0</v>
      </c>
      <c r="F154" s="204">
        <f>D154-E154</f>
        <v>14.4281974</v>
      </c>
      <c r="G154" s="204">
        <f>F154/D154*100</f>
        <v>100</v>
      </c>
      <c r="H154" s="176"/>
      <c r="I154" s="177"/>
    </row>
    <row r="155" spans="1:9" s="189" customFormat="1">
      <c r="A155" s="197" t="s">
        <v>225</v>
      </c>
      <c r="B155" s="202" t="s">
        <v>446</v>
      </c>
      <c r="C155" s="199" t="s">
        <v>267</v>
      </c>
      <c r="D155" s="173">
        <v>14.4281974</v>
      </c>
      <c r="E155" s="204">
        <v>0</v>
      </c>
      <c r="F155" s="204">
        <f>D155-E155</f>
        <v>14.4281974</v>
      </c>
      <c r="G155" s="204">
        <f t="shared" si="6"/>
        <v>100</v>
      </c>
      <c r="H155" s="176"/>
      <c r="I155" s="177"/>
    </row>
    <row r="156" spans="1:9" s="189" customFormat="1">
      <c r="A156" s="197" t="s">
        <v>226</v>
      </c>
      <c r="B156" s="202" t="s">
        <v>447</v>
      </c>
      <c r="C156" s="199" t="s">
        <v>267</v>
      </c>
      <c r="D156" s="173">
        <v>0</v>
      </c>
      <c r="E156" s="204">
        <v>0</v>
      </c>
      <c r="F156" s="204">
        <v>0</v>
      </c>
      <c r="G156" s="201" t="s">
        <v>176</v>
      </c>
      <c r="H156" s="176"/>
      <c r="I156" s="177"/>
    </row>
    <row r="157" spans="1:9" s="189" customFormat="1">
      <c r="A157" s="197" t="s">
        <v>227</v>
      </c>
      <c r="B157" s="202" t="s">
        <v>448</v>
      </c>
      <c r="C157" s="199" t="s">
        <v>267</v>
      </c>
      <c r="D157" s="173">
        <v>0</v>
      </c>
      <c r="E157" s="204">
        <v>0</v>
      </c>
      <c r="F157" s="204">
        <v>0</v>
      </c>
      <c r="G157" s="201" t="s">
        <v>176</v>
      </c>
      <c r="H157" s="176"/>
      <c r="I157" s="177"/>
    </row>
    <row r="158" spans="1:9" s="189" customFormat="1" ht="16.5" thickBot="1">
      <c r="A158" s="217" t="s">
        <v>228</v>
      </c>
      <c r="B158" s="202" t="s">
        <v>449</v>
      </c>
      <c r="C158" s="199" t="s">
        <v>267</v>
      </c>
      <c r="D158" s="173">
        <v>0</v>
      </c>
      <c r="E158" s="221">
        <v>0</v>
      </c>
      <c r="F158" s="221">
        <v>0</v>
      </c>
      <c r="G158" s="934" t="s">
        <v>176</v>
      </c>
      <c r="H158" s="222"/>
      <c r="I158" s="177"/>
    </row>
    <row r="159" spans="1:9" s="189" customFormat="1">
      <c r="A159" s="190" t="s">
        <v>450</v>
      </c>
      <c r="B159" s="191" t="s">
        <v>355</v>
      </c>
      <c r="C159" s="192" t="s">
        <v>176</v>
      </c>
      <c r="D159" s="193"/>
      <c r="E159" s="216"/>
      <c r="F159" s="216">
        <v>0</v>
      </c>
      <c r="G159" s="933" t="s">
        <v>176</v>
      </c>
      <c r="H159" s="196"/>
      <c r="I159" s="177"/>
    </row>
    <row r="160" spans="1:9" s="189" customFormat="1" ht="31.5">
      <c r="A160" s="197" t="s">
        <v>230</v>
      </c>
      <c r="B160" s="202" t="s">
        <v>451</v>
      </c>
      <c r="C160" s="199" t="s">
        <v>267</v>
      </c>
      <c r="D160" s="173">
        <v>23.697878363931</v>
      </c>
      <c r="E160" s="204">
        <v>13.39792184</v>
      </c>
      <c r="F160" s="204">
        <f>D160-E160</f>
        <v>10.299956523931</v>
      </c>
      <c r="G160" s="204">
        <f>F160/D160*100</f>
        <v>43.463623054154475</v>
      </c>
      <c r="H160" s="176"/>
      <c r="I160" s="177"/>
    </row>
    <row r="161" spans="1:9" s="189" customFormat="1">
      <c r="A161" s="197" t="s">
        <v>231</v>
      </c>
      <c r="B161" s="202" t="s">
        <v>452</v>
      </c>
      <c r="C161" s="199" t="s">
        <v>267</v>
      </c>
      <c r="D161" s="173">
        <v>0</v>
      </c>
      <c r="E161" s="204">
        <v>0</v>
      </c>
      <c r="F161" s="204">
        <v>0</v>
      </c>
      <c r="G161" s="201" t="s">
        <v>176</v>
      </c>
      <c r="H161" s="176"/>
      <c r="I161" s="177"/>
    </row>
    <row r="162" spans="1:9" s="189" customFormat="1">
      <c r="A162" s="197" t="s">
        <v>453</v>
      </c>
      <c r="B162" s="205" t="s">
        <v>454</v>
      </c>
      <c r="C162" s="199" t="s">
        <v>267</v>
      </c>
      <c r="D162" s="173">
        <v>0</v>
      </c>
      <c r="E162" s="204">
        <v>0</v>
      </c>
      <c r="F162" s="204">
        <v>0</v>
      </c>
      <c r="G162" s="201" t="s">
        <v>176</v>
      </c>
      <c r="H162" s="176"/>
      <c r="I162" s="177"/>
    </row>
    <row r="163" spans="1:9" s="189" customFormat="1">
      <c r="A163" s="197" t="s">
        <v>232</v>
      </c>
      <c r="B163" s="202" t="s">
        <v>455</v>
      </c>
      <c r="C163" s="199" t="s">
        <v>267</v>
      </c>
      <c r="D163" s="173">
        <v>0</v>
      </c>
      <c r="E163" s="204">
        <v>0</v>
      </c>
      <c r="F163" s="204">
        <v>0</v>
      </c>
      <c r="G163" s="201" t="s">
        <v>176</v>
      </c>
      <c r="H163" s="176"/>
      <c r="I163" s="177"/>
    </row>
    <row r="164" spans="1:9" s="189" customFormat="1">
      <c r="A164" s="209" t="s">
        <v>456</v>
      </c>
      <c r="B164" s="205" t="s">
        <v>457</v>
      </c>
      <c r="C164" s="199" t="s">
        <v>267</v>
      </c>
      <c r="D164" s="173">
        <v>0</v>
      </c>
      <c r="E164" s="213">
        <v>0</v>
      </c>
      <c r="F164" s="213">
        <v>0</v>
      </c>
      <c r="G164" s="201" t="s">
        <v>176</v>
      </c>
      <c r="H164" s="214"/>
      <c r="I164" s="177"/>
    </row>
    <row r="165" spans="1:9" s="189" customFormat="1" ht="32.25" thickBot="1">
      <c r="A165" s="217" t="s">
        <v>233</v>
      </c>
      <c r="B165" s="230" t="s">
        <v>458</v>
      </c>
      <c r="C165" s="219" t="s">
        <v>176</v>
      </c>
      <c r="D165" s="220">
        <v>0</v>
      </c>
      <c r="E165" s="221">
        <v>0</v>
      </c>
      <c r="F165" s="221">
        <v>0</v>
      </c>
      <c r="G165" s="201" t="s">
        <v>176</v>
      </c>
      <c r="H165" s="222"/>
      <c r="I165" s="177"/>
    </row>
    <row r="166" spans="1:9" s="189" customFormat="1" ht="19.5" thickBot="1">
      <c r="A166" s="1179" t="s">
        <v>459</v>
      </c>
      <c r="B166" s="1180"/>
      <c r="C166" s="1180"/>
      <c r="D166" s="1180"/>
      <c r="E166" s="1180"/>
      <c r="F166" s="1180"/>
      <c r="G166" s="1180"/>
      <c r="H166" s="1181"/>
      <c r="I166" s="177"/>
    </row>
    <row r="167" spans="1:9" s="189" customFormat="1">
      <c r="A167" s="223" t="s">
        <v>460</v>
      </c>
      <c r="B167" s="224" t="s">
        <v>461</v>
      </c>
      <c r="C167" s="199" t="s">
        <v>267</v>
      </c>
      <c r="D167" s="193">
        <v>383.42236000000003</v>
      </c>
      <c r="E167" s="231">
        <v>94.434319000000002</v>
      </c>
      <c r="F167" s="919">
        <f>D167-E167</f>
        <v>288.98804100000001</v>
      </c>
      <c r="G167" s="231">
        <f>F167/D167*100</f>
        <v>75.370680259753243</v>
      </c>
      <c r="H167" s="227"/>
      <c r="I167" s="177"/>
    </row>
    <row r="168" spans="1:9" s="189" customFormat="1">
      <c r="A168" s="197" t="s">
        <v>235</v>
      </c>
      <c r="B168" s="198" t="s">
        <v>269</v>
      </c>
      <c r="C168" s="199" t="s">
        <v>267</v>
      </c>
      <c r="D168" s="173">
        <v>0</v>
      </c>
      <c r="E168" s="232">
        <v>0</v>
      </c>
      <c r="F168" s="232">
        <v>0</v>
      </c>
      <c r="G168" s="232"/>
      <c r="H168" s="176"/>
      <c r="I168" s="177"/>
    </row>
    <row r="169" spans="1:9" s="189" customFormat="1" ht="31.5">
      <c r="A169" s="197" t="s">
        <v>462</v>
      </c>
      <c r="B169" s="205" t="s">
        <v>271</v>
      </c>
      <c r="C169" s="199" t="s">
        <v>267</v>
      </c>
      <c r="D169" s="173">
        <v>0</v>
      </c>
      <c r="E169" s="232">
        <v>0</v>
      </c>
      <c r="F169" s="232">
        <v>0</v>
      </c>
      <c r="G169" s="232"/>
      <c r="H169" s="176"/>
      <c r="I169" s="177"/>
    </row>
    <row r="170" spans="1:9" s="189" customFormat="1" ht="31.5">
      <c r="A170" s="197" t="s">
        <v>463</v>
      </c>
      <c r="B170" s="205" t="s">
        <v>273</v>
      </c>
      <c r="C170" s="199" t="s">
        <v>267</v>
      </c>
      <c r="D170" s="173">
        <v>0</v>
      </c>
      <c r="E170" s="232">
        <v>0</v>
      </c>
      <c r="F170" s="232">
        <v>0</v>
      </c>
      <c r="G170" s="232"/>
      <c r="H170" s="176"/>
      <c r="I170" s="177"/>
    </row>
    <row r="171" spans="1:9" s="189" customFormat="1" ht="31.5">
      <c r="A171" s="197" t="s">
        <v>464</v>
      </c>
      <c r="B171" s="205" t="s">
        <v>275</v>
      </c>
      <c r="C171" s="199" t="s">
        <v>267</v>
      </c>
      <c r="D171" s="173">
        <v>0</v>
      </c>
      <c r="E171" s="232">
        <v>0</v>
      </c>
      <c r="F171" s="232">
        <v>0</v>
      </c>
      <c r="G171" s="232"/>
      <c r="H171" s="176"/>
      <c r="I171" s="177"/>
    </row>
    <row r="172" spans="1:9" s="189" customFormat="1">
      <c r="A172" s="197" t="s">
        <v>236</v>
      </c>
      <c r="B172" s="198" t="s">
        <v>276</v>
      </c>
      <c r="C172" s="199" t="s">
        <v>267</v>
      </c>
      <c r="D172" s="173">
        <v>0</v>
      </c>
      <c r="E172" s="232">
        <v>0</v>
      </c>
      <c r="F172" s="232">
        <v>0</v>
      </c>
      <c r="G172" s="232"/>
      <c r="H172" s="176"/>
      <c r="I172" s="177"/>
    </row>
    <row r="173" spans="1:9" s="189" customFormat="1">
      <c r="A173" s="197" t="s">
        <v>237</v>
      </c>
      <c r="B173" s="198" t="s">
        <v>278</v>
      </c>
      <c r="C173" s="199" t="s">
        <v>267</v>
      </c>
      <c r="D173" s="173">
        <v>380.42236000000003</v>
      </c>
      <c r="E173" s="172">
        <v>92.092294999999993</v>
      </c>
      <c r="F173" s="922">
        <f>D173-E173</f>
        <v>288.33006500000005</v>
      </c>
      <c r="G173" s="232">
        <f>F173/D173*100</f>
        <v>75.7920919790309</v>
      </c>
      <c r="H173" s="176"/>
      <c r="I173" s="177"/>
    </row>
    <row r="174" spans="1:9" s="189" customFormat="1">
      <c r="A174" s="197" t="s">
        <v>238</v>
      </c>
      <c r="B174" s="198" t="s">
        <v>279</v>
      </c>
      <c r="C174" s="199" t="s">
        <v>267</v>
      </c>
      <c r="D174" s="173">
        <v>0</v>
      </c>
      <c r="E174" s="232">
        <v>0</v>
      </c>
      <c r="F174" s="232">
        <v>0</v>
      </c>
      <c r="G174" s="232"/>
      <c r="H174" s="176"/>
      <c r="I174" s="177"/>
    </row>
    <row r="175" spans="1:9" s="189" customFormat="1">
      <c r="A175" s="197" t="s">
        <v>465</v>
      </c>
      <c r="B175" s="198" t="s">
        <v>281</v>
      </c>
      <c r="C175" s="199" t="s">
        <v>267</v>
      </c>
      <c r="D175" s="173">
        <v>2</v>
      </c>
      <c r="E175" s="172">
        <v>0.71707100000000001</v>
      </c>
      <c r="F175" s="922">
        <f>D175-E175</f>
        <v>1.282929</v>
      </c>
      <c r="G175" s="232">
        <f>F175/D175*100</f>
        <v>64.146450000000002</v>
      </c>
      <c r="H175" s="176"/>
      <c r="I175" s="177"/>
    </row>
    <row r="176" spans="1:9" s="189" customFormat="1">
      <c r="A176" s="197" t="s">
        <v>466</v>
      </c>
      <c r="B176" s="198" t="s">
        <v>282</v>
      </c>
      <c r="C176" s="199" t="s">
        <v>267</v>
      </c>
      <c r="D176" s="173">
        <v>0</v>
      </c>
      <c r="E176" s="232">
        <v>0</v>
      </c>
      <c r="F176" s="232">
        <v>0</v>
      </c>
      <c r="G176" s="232"/>
      <c r="H176" s="176"/>
      <c r="I176" s="177"/>
    </row>
    <row r="177" spans="1:9" s="189" customFormat="1">
      <c r="A177" s="197" t="s">
        <v>467</v>
      </c>
      <c r="B177" s="198" t="s">
        <v>284</v>
      </c>
      <c r="C177" s="199" t="s">
        <v>267</v>
      </c>
      <c r="D177" s="173">
        <v>0</v>
      </c>
      <c r="E177" s="232">
        <v>0</v>
      </c>
      <c r="F177" s="232">
        <v>0</v>
      </c>
      <c r="G177" s="232"/>
      <c r="H177" s="176"/>
      <c r="I177" s="177"/>
    </row>
    <row r="178" spans="1:9" s="189" customFormat="1" ht="31.5">
      <c r="A178" s="197" t="s">
        <v>468</v>
      </c>
      <c r="B178" s="202" t="s">
        <v>286</v>
      </c>
      <c r="C178" s="199" t="s">
        <v>267</v>
      </c>
      <c r="D178" s="173">
        <v>0</v>
      </c>
      <c r="E178" s="232">
        <v>0</v>
      </c>
      <c r="F178" s="232">
        <v>0</v>
      </c>
      <c r="G178" s="232"/>
      <c r="H178" s="176"/>
      <c r="I178" s="177"/>
    </row>
    <row r="179" spans="1:9" s="189" customFormat="1">
      <c r="A179" s="197" t="s">
        <v>469</v>
      </c>
      <c r="B179" s="203" t="s">
        <v>288</v>
      </c>
      <c r="C179" s="199" t="s">
        <v>267</v>
      </c>
      <c r="D179" s="173">
        <v>0</v>
      </c>
      <c r="E179" s="232">
        <v>0</v>
      </c>
      <c r="F179" s="232">
        <v>0</v>
      </c>
      <c r="G179" s="232"/>
      <c r="H179" s="176"/>
      <c r="I179" s="177"/>
    </row>
    <row r="180" spans="1:9" s="189" customFormat="1">
      <c r="A180" s="197" t="s">
        <v>470</v>
      </c>
      <c r="B180" s="203" t="s">
        <v>290</v>
      </c>
      <c r="C180" s="199" t="s">
        <v>267</v>
      </c>
      <c r="D180" s="173">
        <v>0</v>
      </c>
      <c r="E180" s="232">
        <v>0</v>
      </c>
      <c r="F180" s="232">
        <v>0</v>
      </c>
      <c r="G180" s="232"/>
      <c r="H180" s="176"/>
      <c r="I180" s="177"/>
    </row>
    <row r="181" spans="1:9" s="189" customFormat="1" ht="31.5">
      <c r="A181" s="197" t="s">
        <v>471</v>
      </c>
      <c r="B181" s="202" t="s">
        <v>472</v>
      </c>
      <c r="C181" s="199" t="s">
        <v>267</v>
      </c>
      <c r="D181" s="173">
        <v>0</v>
      </c>
      <c r="E181" s="232">
        <v>0</v>
      </c>
      <c r="F181" s="232">
        <v>0</v>
      </c>
      <c r="G181" s="232"/>
      <c r="H181" s="176"/>
      <c r="I181" s="177"/>
    </row>
    <row r="182" spans="1:9" s="189" customFormat="1">
      <c r="A182" s="197" t="s">
        <v>473</v>
      </c>
      <c r="B182" s="205" t="s">
        <v>474</v>
      </c>
      <c r="C182" s="199" t="s">
        <v>267</v>
      </c>
      <c r="D182" s="173">
        <v>0</v>
      </c>
      <c r="E182" s="232">
        <v>0</v>
      </c>
      <c r="F182" s="232">
        <v>0</v>
      </c>
      <c r="G182" s="232"/>
      <c r="H182" s="176"/>
      <c r="I182" s="177"/>
    </row>
    <row r="183" spans="1:9" s="189" customFormat="1">
      <c r="A183" s="197" t="s">
        <v>475</v>
      </c>
      <c r="B183" s="205" t="s">
        <v>476</v>
      </c>
      <c r="C183" s="199" t="s">
        <v>267</v>
      </c>
      <c r="D183" s="173">
        <v>0</v>
      </c>
      <c r="E183" s="232">
        <v>0</v>
      </c>
      <c r="F183" s="232">
        <v>0</v>
      </c>
      <c r="G183" s="232"/>
      <c r="H183" s="176"/>
      <c r="I183" s="177"/>
    </row>
    <row r="184" spans="1:9" s="189" customFormat="1">
      <c r="A184" s="197" t="s">
        <v>477</v>
      </c>
      <c r="B184" s="198" t="s">
        <v>292</v>
      </c>
      <c r="C184" s="199" t="s">
        <v>267</v>
      </c>
      <c r="D184" s="173">
        <v>1</v>
      </c>
      <c r="E184" s="172">
        <v>1.6249530000000001</v>
      </c>
      <c r="F184" s="922">
        <f>D184-E184</f>
        <v>-0.62495300000000009</v>
      </c>
      <c r="G184" s="232">
        <f>F184/D184*100</f>
        <v>-62.495300000000007</v>
      </c>
      <c r="H184" s="176"/>
      <c r="I184" s="177"/>
    </row>
    <row r="185" spans="1:9" s="189" customFormat="1">
      <c r="A185" s="197" t="s">
        <v>478</v>
      </c>
      <c r="B185" s="228" t="s">
        <v>479</v>
      </c>
      <c r="C185" s="199" t="s">
        <v>267</v>
      </c>
      <c r="D185" s="173">
        <v>362.65002415199996</v>
      </c>
      <c r="E185" s="233">
        <v>88.585026999999997</v>
      </c>
      <c r="F185" s="922">
        <f>D185-E185</f>
        <v>274.06499715199993</v>
      </c>
      <c r="G185" s="232">
        <f t="shared" ref="G185:G213" si="7">F185/D185*100</f>
        <v>75.572860581729671</v>
      </c>
      <c r="H185" s="176"/>
      <c r="I185" s="177"/>
    </row>
    <row r="186" spans="1:9" s="189" customFormat="1">
      <c r="A186" s="197" t="s">
        <v>480</v>
      </c>
      <c r="B186" s="202" t="s">
        <v>481</v>
      </c>
      <c r="C186" s="199" t="s">
        <v>267</v>
      </c>
      <c r="D186" s="173">
        <v>0</v>
      </c>
      <c r="E186" s="233">
        <v>0</v>
      </c>
      <c r="F186" s="233">
        <v>0</v>
      </c>
      <c r="G186" s="232"/>
      <c r="H186" s="176"/>
      <c r="I186" s="177"/>
    </row>
    <row r="187" spans="1:9" s="189" customFormat="1">
      <c r="A187" s="197" t="s">
        <v>482</v>
      </c>
      <c r="B187" s="202" t="s">
        <v>483</v>
      </c>
      <c r="C187" s="199" t="s">
        <v>267</v>
      </c>
      <c r="D187" s="173">
        <v>67.126835151999998</v>
      </c>
      <c r="E187" s="233">
        <v>20.887119999999999</v>
      </c>
      <c r="F187" s="233">
        <f>D187-E187</f>
        <v>46.239715152000002</v>
      </c>
      <c r="G187" s="232">
        <f t="shared" si="7"/>
        <v>68.8840983599125</v>
      </c>
      <c r="H187" s="176"/>
      <c r="I187" s="177"/>
    </row>
    <row r="188" spans="1:9" s="189" customFormat="1">
      <c r="A188" s="197" t="s">
        <v>484</v>
      </c>
      <c r="B188" s="205" t="s">
        <v>485</v>
      </c>
      <c r="C188" s="199" t="s">
        <v>267</v>
      </c>
      <c r="D188" s="173">
        <v>0</v>
      </c>
      <c r="E188" s="233">
        <v>0</v>
      </c>
      <c r="F188" s="233">
        <v>0</v>
      </c>
      <c r="G188" s="232"/>
      <c r="H188" s="176"/>
      <c r="I188" s="177"/>
    </row>
    <row r="189" spans="1:9" s="189" customFormat="1">
      <c r="A189" s="197" t="s">
        <v>486</v>
      </c>
      <c r="B189" s="205" t="s">
        <v>487</v>
      </c>
      <c r="C189" s="199" t="s">
        <v>267</v>
      </c>
      <c r="D189" s="173">
        <v>0</v>
      </c>
      <c r="E189" s="233">
        <v>0</v>
      </c>
      <c r="F189" s="233">
        <v>0</v>
      </c>
      <c r="G189" s="232"/>
      <c r="H189" s="176"/>
      <c r="I189" s="177"/>
    </row>
    <row r="190" spans="1:9" s="189" customFormat="1">
      <c r="A190" s="197" t="s">
        <v>488</v>
      </c>
      <c r="B190" s="205" t="s">
        <v>489</v>
      </c>
      <c r="C190" s="199" t="s">
        <v>267</v>
      </c>
      <c r="D190" s="173">
        <v>67.126835151999998</v>
      </c>
      <c r="E190" s="172">
        <v>20.887119999999999</v>
      </c>
      <c r="F190" s="233">
        <f>D190-E190</f>
        <v>46.239715152000002</v>
      </c>
      <c r="G190" s="232">
        <f t="shared" si="7"/>
        <v>68.8840983599125</v>
      </c>
      <c r="H190" s="176"/>
      <c r="I190" s="177"/>
    </row>
    <row r="191" spans="1:9" s="189" customFormat="1" ht="31.5">
      <c r="A191" s="197" t="s">
        <v>490</v>
      </c>
      <c r="B191" s="202" t="s">
        <v>491</v>
      </c>
      <c r="C191" s="199" t="s">
        <v>267</v>
      </c>
      <c r="D191" s="173">
        <v>31.391200000000001</v>
      </c>
      <c r="E191" s="172">
        <v>9.3575219999999995</v>
      </c>
      <c r="F191" s="233">
        <f>D191-E191</f>
        <v>22.033678000000002</v>
      </c>
      <c r="G191" s="232">
        <f t="shared" si="7"/>
        <v>70.190620301230922</v>
      </c>
      <c r="H191" s="176"/>
      <c r="I191" s="177"/>
    </row>
    <row r="192" spans="1:9" s="189" customFormat="1" ht="31.5">
      <c r="A192" s="197" t="s">
        <v>492</v>
      </c>
      <c r="B192" s="202" t="s">
        <v>493</v>
      </c>
      <c r="C192" s="199" t="s">
        <v>267</v>
      </c>
      <c r="D192" s="173">
        <v>0</v>
      </c>
      <c r="E192" s="232">
        <v>0</v>
      </c>
      <c r="F192" s="232">
        <v>0</v>
      </c>
      <c r="G192" s="232"/>
      <c r="H192" s="176"/>
      <c r="I192" s="177"/>
    </row>
    <row r="193" spans="1:9" s="189" customFormat="1">
      <c r="A193" s="197" t="s">
        <v>494</v>
      </c>
      <c r="B193" s="202" t="s">
        <v>495</v>
      </c>
      <c r="C193" s="199" t="s">
        <v>267</v>
      </c>
      <c r="D193" s="173">
        <v>0</v>
      </c>
      <c r="E193" s="232">
        <v>0</v>
      </c>
      <c r="F193" s="232">
        <v>0</v>
      </c>
      <c r="G193" s="232"/>
      <c r="H193" s="176"/>
      <c r="I193" s="177"/>
    </row>
    <row r="194" spans="1:9" s="189" customFormat="1">
      <c r="A194" s="197" t="s">
        <v>496</v>
      </c>
      <c r="B194" s="202" t="s">
        <v>497</v>
      </c>
      <c r="C194" s="199" t="s">
        <v>267</v>
      </c>
      <c r="D194" s="173">
        <v>69.338305302116595</v>
      </c>
      <c r="E194" s="172">
        <v>16.882135000000002</v>
      </c>
      <c r="F194" s="234">
        <f>D194-E194</f>
        <v>52.45617030211659</v>
      </c>
      <c r="G194" s="232">
        <f t="shared" si="7"/>
        <v>75.652512811724776</v>
      </c>
      <c r="H194" s="176"/>
      <c r="I194" s="177"/>
    </row>
    <row r="195" spans="1:9" s="189" customFormat="1">
      <c r="A195" s="197" t="s">
        <v>498</v>
      </c>
      <c r="B195" s="202" t="s">
        <v>499</v>
      </c>
      <c r="C195" s="199" t="s">
        <v>267</v>
      </c>
      <c r="D195" s="173">
        <v>21.078844811843446</v>
      </c>
      <c r="E195" s="172">
        <v>3.5629460000000002</v>
      </c>
      <c r="F195" s="234">
        <f t="shared" ref="F195:F200" si="8">D195-E195</f>
        <v>17.515898811843446</v>
      </c>
      <c r="G195" s="232">
        <f t="shared" si="7"/>
        <v>83.097052842297558</v>
      </c>
      <c r="H195" s="176"/>
      <c r="I195" s="177"/>
    </row>
    <row r="196" spans="1:9" s="189" customFormat="1">
      <c r="A196" s="197" t="s">
        <v>500</v>
      </c>
      <c r="B196" s="202" t="s">
        <v>501</v>
      </c>
      <c r="C196" s="199" t="s">
        <v>267</v>
      </c>
      <c r="D196" s="173">
        <v>3.4646847639309795</v>
      </c>
      <c r="E196" s="172">
        <v>4.0757000000000003</v>
      </c>
      <c r="F196" s="234">
        <f t="shared" si="8"/>
        <v>-0.61101523606902086</v>
      </c>
      <c r="G196" s="232">
        <f t="shared" si="7"/>
        <v>-17.635521777622625</v>
      </c>
      <c r="H196" s="176"/>
      <c r="I196" s="177"/>
    </row>
    <row r="197" spans="1:9" s="189" customFormat="1">
      <c r="A197" s="197" t="s">
        <v>502</v>
      </c>
      <c r="B197" s="205" t="s">
        <v>503</v>
      </c>
      <c r="C197" s="199" t="s">
        <v>267</v>
      </c>
      <c r="D197" s="173">
        <v>3.4646847639309795</v>
      </c>
      <c r="E197" s="172">
        <v>0</v>
      </c>
      <c r="F197" s="234">
        <f t="shared" si="8"/>
        <v>3.4646847639309795</v>
      </c>
      <c r="G197" s="232">
        <f t="shared" si="7"/>
        <v>100</v>
      </c>
      <c r="H197" s="176"/>
      <c r="I197" s="177"/>
    </row>
    <row r="198" spans="1:9" s="189" customFormat="1">
      <c r="A198" s="197" t="s">
        <v>504</v>
      </c>
      <c r="B198" s="202" t="s">
        <v>505</v>
      </c>
      <c r="C198" s="199" t="s">
        <v>267</v>
      </c>
      <c r="D198" s="173">
        <v>19.950631524335801</v>
      </c>
      <c r="E198" s="172">
        <v>2.0021230000000001</v>
      </c>
      <c r="F198" s="234">
        <f t="shared" si="8"/>
        <v>17.9485085243358</v>
      </c>
      <c r="G198" s="232">
        <f t="shared" si="7"/>
        <v>89.964613413075128</v>
      </c>
      <c r="H198" s="176"/>
      <c r="I198" s="177"/>
    </row>
    <row r="199" spans="1:9" s="189" customFormat="1">
      <c r="A199" s="197" t="s">
        <v>506</v>
      </c>
      <c r="B199" s="202" t="s">
        <v>507</v>
      </c>
      <c r="C199" s="199" t="s">
        <v>267</v>
      </c>
      <c r="D199" s="173">
        <v>66.300681938379896</v>
      </c>
      <c r="E199" s="172">
        <v>20.715153999999998</v>
      </c>
      <c r="F199" s="234">
        <f t="shared" si="8"/>
        <v>45.585527938379897</v>
      </c>
      <c r="G199" s="232">
        <f t="shared" si="7"/>
        <v>68.755745198438916</v>
      </c>
      <c r="H199" s="176"/>
      <c r="I199" s="177"/>
    </row>
    <row r="200" spans="1:9" s="189" customFormat="1">
      <c r="A200" s="197" t="s">
        <v>508</v>
      </c>
      <c r="B200" s="202" t="s">
        <v>509</v>
      </c>
      <c r="C200" s="199" t="s">
        <v>267</v>
      </c>
      <c r="D200" s="173">
        <v>30.641316920000001</v>
      </c>
      <c r="E200" s="172">
        <v>8.6900259999999996</v>
      </c>
      <c r="F200" s="234">
        <f t="shared" si="8"/>
        <v>21.951290920000002</v>
      </c>
      <c r="G200" s="232">
        <f t="shared" si="7"/>
        <v>71.639515290128074</v>
      </c>
      <c r="H200" s="176"/>
      <c r="I200" s="177"/>
    </row>
    <row r="201" spans="1:9" s="189" customFormat="1" ht="31.5">
      <c r="A201" s="197" t="s">
        <v>510</v>
      </c>
      <c r="B201" s="202" t="s">
        <v>511</v>
      </c>
      <c r="C201" s="199" t="s">
        <v>267</v>
      </c>
      <c r="D201" s="173">
        <v>0</v>
      </c>
      <c r="E201" s="232">
        <v>0</v>
      </c>
      <c r="F201" s="232">
        <v>0</v>
      </c>
      <c r="G201" s="232"/>
      <c r="H201" s="176"/>
      <c r="I201" s="177"/>
    </row>
    <row r="202" spans="1:9" s="189" customFormat="1">
      <c r="A202" s="197" t="s">
        <v>512</v>
      </c>
      <c r="B202" s="202" t="s">
        <v>513</v>
      </c>
      <c r="C202" s="199" t="s">
        <v>267</v>
      </c>
      <c r="D202" s="173">
        <v>53.357523739393244</v>
      </c>
      <c r="E202" s="172">
        <v>11.102326999999999</v>
      </c>
      <c r="F202" s="234">
        <f>D202-E202</f>
        <v>42.255196739393242</v>
      </c>
      <c r="G202" s="232">
        <f t="shared" si="7"/>
        <v>79.192574501347622</v>
      </c>
      <c r="H202" s="176"/>
      <c r="I202" s="177"/>
    </row>
    <row r="203" spans="1:9" s="189" customFormat="1">
      <c r="A203" s="197" t="s">
        <v>514</v>
      </c>
      <c r="B203" s="228" t="s">
        <v>515</v>
      </c>
      <c r="C203" s="199" t="s">
        <v>267</v>
      </c>
      <c r="D203" s="173">
        <v>0</v>
      </c>
      <c r="E203" s="232">
        <v>2.68</v>
      </c>
      <c r="F203" s="232">
        <v>0</v>
      </c>
      <c r="G203" s="232"/>
      <c r="H203" s="176"/>
      <c r="I203" s="177"/>
    </row>
    <row r="204" spans="1:9" s="189" customFormat="1">
      <c r="A204" s="197" t="s">
        <v>516</v>
      </c>
      <c r="B204" s="202" t="s">
        <v>517</v>
      </c>
      <c r="C204" s="199" t="s">
        <v>267</v>
      </c>
      <c r="D204" s="173">
        <v>0</v>
      </c>
      <c r="E204" s="232">
        <v>2.68</v>
      </c>
      <c r="F204" s="232">
        <v>0</v>
      </c>
      <c r="G204" s="232"/>
      <c r="H204" s="176"/>
      <c r="I204" s="177"/>
    </row>
    <row r="205" spans="1:9" s="189" customFormat="1">
      <c r="A205" s="197" t="s">
        <v>518</v>
      </c>
      <c r="B205" s="202" t="s">
        <v>519</v>
      </c>
      <c r="C205" s="199" t="s">
        <v>267</v>
      </c>
      <c r="D205" s="173">
        <v>0</v>
      </c>
      <c r="E205" s="232">
        <v>0</v>
      </c>
      <c r="F205" s="232">
        <v>0</v>
      </c>
      <c r="G205" s="232"/>
      <c r="H205" s="176"/>
      <c r="I205" s="177"/>
    </row>
    <row r="206" spans="1:9" s="189" customFormat="1" ht="31.5">
      <c r="A206" s="197" t="s">
        <v>520</v>
      </c>
      <c r="B206" s="205" t="s">
        <v>521</v>
      </c>
      <c r="C206" s="199" t="s">
        <v>267</v>
      </c>
      <c r="D206" s="173">
        <v>0</v>
      </c>
      <c r="E206" s="232">
        <v>0</v>
      </c>
      <c r="F206" s="232">
        <v>0</v>
      </c>
      <c r="G206" s="232"/>
      <c r="H206" s="176"/>
      <c r="I206" s="177"/>
    </row>
    <row r="207" spans="1:9" s="189" customFormat="1">
      <c r="A207" s="197" t="s">
        <v>522</v>
      </c>
      <c r="B207" s="206" t="s">
        <v>523</v>
      </c>
      <c r="C207" s="199" t="s">
        <v>267</v>
      </c>
      <c r="D207" s="173">
        <v>0</v>
      </c>
      <c r="E207" s="232">
        <v>0</v>
      </c>
      <c r="F207" s="232">
        <v>0</v>
      </c>
      <c r="G207" s="232"/>
      <c r="H207" s="176"/>
      <c r="I207" s="177"/>
    </row>
    <row r="208" spans="1:9" s="189" customFormat="1">
      <c r="A208" s="197" t="s">
        <v>524</v>
      </c>
      <c r="B208" s="206" t="s">
        <v>525</v>
      </c>
      <c r="C208" s="199" t="s">
        <v>267</v>
      </c>
      <c r="D208" s="173">
        <v>0</v>
      </c>
      <c r="E208" s="232">
        <v>0</v>
      </c>
      <c r="F208" s="232">
        <v>0</v>
      </c>
      <c r="G208" s="232"/>
      <c r="H208" s="176"/>
      <c r="I208" s="177"/>
    </row>
    <row r="209" spans="1:9" s="189" customFormat="1">
      <c r="A209" s="197" t="s">
        <v>526</v>
      </c>
      <c r="B209" s="202" t="s">
        <v>527</v>
      </c>
      <c r="C209" s="199" t="s">
        <v>267</v>
      </c>
      <c r="D209" s="173"/>
      <c r="E209" s="232"/>
      <c r="F209" s="232">
        <v>0</v>
      </c>
      <c r="G209" s="232"/>
      <c r="H209" s="176"/>
      <c r="I209" s="177"/>
    </row>
    <row r="210" spans="1:9" s="189" customFormat="1">
      <c r="A210" s="197" t="s">
        <v>528</v>
      </c>
      <c r="B210" s="228" t="s">
        <v>529</v>
      </c>
      <c r="C210" s="199" t="s">
        <v>267</v>
      </c>
      <c r="D210" s="173">
        <v>22.131391000000001</v>
      </c>
      <c r="E210" s="234">
        <v>7.7920340000000001</v>
      </c>
      <c r="F210" s="234">
        <f>D210-E210</f>
        <v>14.339357</v>
      </c>
      <c r="G210" s="232">
        <f t="shared" si="7"/>
        <v>64.79193738884284</v>
      </c>
      <c r="H210" s="176"/>
      <c r="I210" s="177"/>
    </row>
    <row r="211" spans="1:9" s="189" customFormat="1">
      <c r="A211" s="197" t="s">
        <v>530</v>
      </c>
      <c r="B211" s="202" t="s">
        <v>531</v>
      </c>
      <c r="C211" s="199" t="s">
        <v>267</v>
      </c>
      <c r="D211" s="173">
        <v>22.131391000000001</v>
      </c>
      <c r="E211" s="234">
        <v>7.7920340000000001</v>
      </c>
      <c r="F211" s="234">
        <f t="shared" ref="F211:F213" si="9">D211-E211</f>
        <v>14.339357</v>
      </c>
      <c r="G211" s="232">
        <f t="shared" si="7"/>
        <v>64.79193738884284</v>
      </c>
      <c r="H211" s="176"/>
      <c r="I211" s="177"/>
    </row>
    <row r="212" spans="1:9" s="189" customFormat="1">
      <c r="A212" s="197" t="s">
        <v>532</v>
      </c>
      <c r="B212" s="205" t="s">
        <v>533</v>
      </c>
      <c r="C212" s="199" t="s">
        <v>267</v>
      </c>
      <c r="D212" s="173">
        <v>0</v>
      </c>
      <c r="E212" s="234">
        <v>0</v>
      </c>
      <c r="F212" s="234">
        <f t="shared" si="9"/>
        <v>0</v>
      </c>
      <c r="G212" s="232"/>
      <c r="H212" s="176"/>
      <c r="I212" s="177"/>
    </row>
    <row r="213" spans="1:9" s="189" customFormat="1">
      <c r="A213" s="197" t="s">
        <v>534</v>
      </c>
      <c r="B213" s="205" t="s">
        <v>535</v>
      </c>
      <c r="C213" s="199" t="s">
        <v>267</v>
      </c>
      <c r="D213" s="173">
        <v>22.131391000000001</v>
      </c>
      <c r="E213" s="172">
        <v>1.07552</v>
      </c>
      <c r="F213" s="234">
        <f t="shared" si="9"/>
        <v>21.055871</v>
      </c>
      <c r="G213" s="232">
        <f t="shared" si="7"/>
        <v>95.14029642330209</v>
      </c>
      <c r="H213" s="176"/>
      <c r="I213" s="177"/>
    </row>
    <row r="214" spans="1:9" s="189" customFormat="1">
      <c r="A214" s="197" t="s">
        <v>536</v>
      </c>
      <c r="B214" s="205" t="s">
        <v>537</v>
      </c>
      <c r="C214" s="199" t="s">
        <v>267</v>
      </c>
      <c r="D214" s="173">
        <v>0</v>
      </c>
      <c r="E214" s="234">
        <v>0</v>
      </c>
      <c r="F214" s="234">
        <v>0</v>
      </c>
      <c r="G214" s="232" t="s">
        <v>176</v>
      </c>
      <c r="H214" s="176"/>
      <c r="I214" s="177"/>
    </row>
    <row r="215" spans="1:9" s="189" customFormat="1">
      <c r="A215" s="197" t="s">
        <v>538</v>
      </c>
      <c r="B215" s="205" t="s">
        <v>539</v>
      </c>
      <c r="C215" s="199" t="s">
        <v>267</v>
      </c>
      <c r="D215" s="173"/>
      <c r="E215" s="172">
        <v>6.7165140000000001</v>
      </c>
      <c r="F215" s="234">
        <v>0</v>
      </c>
      <c r="G215" s="232" t="s">
        <v>176</v>
      </c>
      <c r="H215" s="176"/>
      <c r="I215" s="177"/>
    </row>
    <row r="216" spans="1:9" s="189" customFormat="1">
      <c r="A216" s="197" t="s">
        <v>540</v>
      </c>
      <c r="B216" s="205" t="s">
        <v>541</v>
      </c>
      <c r="C216" s="199" t="s">
        <v>267</v>
      </c>
      <c r="D216" s="173">
        <v>0</v>
      </c>
      <c r="E216" s="232">
        <v>0</v>
      </c>
      <c r="F216" s="232">
        <v>0</v>
      </c>
      <c r="G216" s="232"/>
      <c r="H216" s="176"/>
      <c r="I216" s="177"/>
    </row>
    <row r="217" spans="1:9" s="189" customFormat="1">
      <c r="A217" s="197" t="s">
        <v>542</v>
      </c>
      <c r="B217" s="205" t="s">
        <v>543</v>
      </c>
      <c r="C217" s="199" t="s">
        <v>267</v>
      </c>
      <c r="D217" s="173">
        <v>0</v>
      </c>
      <c r="E217" s="232">
        <v>0</v>
      </c>
      <c r="F217" s="232">
        <v>0</v>
      </c>
      <c r="G217" s="232"/>
      <c r="H217" s="176"/>
      <c r="I217" s="177"/>
    </row>
    <row r="218" spans="1:9" s="189" customFormat="1">
      <c r="A218" s="197" t="s">
        <v>544</v>
      </c>
      <c r="B218" s="202" t="s">
        <v>545</v>
      </c>
      <c r="C218" s="199" t="s">
        <v>267</v>
      </c>
      <c r="D218" s="173">
        <v>0</v>
      </c>
      <c r="E218" s="232">
        <v>0</v>
      </c>
      <c r="F218" s="232">
        <v>0</v>
      </c>
      <c r="G218" s="232"/>
      <c r="H218" s="176"/>
      <c r="I218" s="177"/>
    </row>
    <row r="219" spans="1:9" s="189" customFormat="1">
      <c r="A219" s="197" t="s">
        <v>546</v>
      </c>
      <c r="B219" s="202" t="s">
        <v>547</v>
      </c>
      <c r="C219" s="199" t="s">
        <v>267</v>
      </c>
      <c r="D219" s="173"/>
      <c r="E219" s="232"/>
      <c r="F219" s="232">
        <v>0</v>
      </c>
      <c r="G219" s="232"/>
      <c r="H219" s="176"/>
      <c r="I219" s="177"/>
    </row>
    <row r="220" spans="1:9" s="189" customFormat="1">
      <c r="A220" s="197" t="s">
        <v>548</v>
      </c>
      <c r="B220" s="202" t="s">
        <v>355</v>
      </c>
      <c r="C220" s="199" t="s">
        <v>176</v>
      </c>
      <c r="D220" s="173">
        <v>0</v>
      </c>
      <c r="E220" s="232">
        <v>0</v>
      </c>
      <c r="F220" s="232">
        <v>0</v>
      </c>
      <c r="G220" s="232"/>
      <c r="H220" s="176"/>
      <c r="I220" s="177"/>
    </row>
    <row r="221" spans="1:9" s="189" customFormat="1" ht="31.5">
      <c r="A221" s="197" t="s">
        <v>549</v>
      </c>
      <c r="B221" s="202" t="s">
        <v>550</v>
      </c>
      <c r="C221" s="199" t="s">
        <v>267</v>
      </c>
      <c r="D221" s="173">
        <v>0</v>
      </c>
      <c r="E221" s="232">
        <v>0</v>
      </c>
      <c r="F221" s="232">
        <v>0</v>
      </c>
      <c r="G221" s="232"/>
      <c r="H221" s="176"/>
      <c r="I221" s="177"/>
    </row>
    <row r="222" spans="1:9" s="189" customFormat="1">
      <c r="A222" s="197" t="s">
        <v>551</v>
      </c>
      <c r="B222" s="228" t="s">
        <v>552</v>
      </c>
      <c r="C222" s="199" t="s">
        <v>267</v>
      </c>
      <c r="D222" s="173">
        <v>0</v>
      </c>
      <c r="E222" s="234">
        <v>5.8699000000000001E-2</v>
      </c>
      <c r="F222" s="920">
        <f>D222-E222</f>
        <v>-5.8699000000000001E-2</v>
      </c>
      <c r="G222" s="232"/>
      <c r="H222" s="176"/>
      <c r="I222" s="177"/>
    </row>
    <row r="223" spans="1:9" s="189" customFormat="1">
      <c r="A223" s="197" t="s">
        <v>553</v>
      </c>
      <c r="B223" s="202" t="s">
        <v>554</v>
      </c>
      <c r="C223" s="199" t="s">
        <v>267</v>
      </c>
      <c r="D223" s="173">
        <v>0</v>
      </c>
      <c r="E223" s="172">
        <v>5.8699000000000001E-2</v>
      </c>
      <c r="F223" s="920">
        <f>D223-E223</f>
        <v>-5.8699000000000001E-2</v>
      </c>
      <c r="G223" s="232"/>
      <c r="H223" s="176"/>
      <c r="I223" s="177"/>
    </row>
    <row r="224" spans="1:9" s="189" customFormat="1">
      <c r="A224" s="197" t="s">
        <v>555</v>
      </c>
      <c r="B224" s="202" t="s">
        <v>556</v>
      </c>
      <c r="C224" s="199" t="s">
        <v>267</v>
      </c>
      <c r="D224" s="173">
        <v>0</v>
      </c>
      <c r="E224" s="232">
        <v>0</v>
      </c>
      <c r="F224" s="232">
        <v>0</v>
      </c>
      <c r="G224" s="232"/>
      <c r="H224" s="176"/>
      <c r="I224" s="177"/>
    </row>
    <row r="225" spans="1:9" s="189" customFormat="1">
      <c r="A225" s="197" t="s">
        <v>557</v>
      </c>
      <c r="B225" s="205" t="s">
        <v>558</v>
      </c>
      <c r="C225" s="199" t="s">
        <v>267</v>
      </c>
      <c r="D225" s="173">
        <v>0</v>
      </c>
      <c r="E225" s="232">
        <v>0</v>
      </c>
      <c r="F225" s="232">
        <v>0</v>
      </c>
      <c r="G225" s="232"/>
      <c r="H225" s="176"/>
      <c r="I225" s="177"/>
    </row>
    <row r="226" spans="1:9" s="189" customFormat="1">
      <c r="A226" s="197" t="s">
        <v>559</v>
      </c>
      <c r="B226" s="205" t="s">
        <v>560</v>
      </c>
      <c r="C226" s="199" t="s">
        <v>267</v>
      </c>
      <c r="D226" s="173">
        <v>0</v>
      </c>
      <c r="E226" s="232">
        <v>0</v>
      </c>
      <c r="F226" s="232">
        <v>0</v>
      </c>
      <c r="G226" s="232"/>
      <c r="H226" s="176"/>
      <c r="I226" s="177"/>
    </row>
    <row r="227" spans="1:9" s="189" customFormat="1">
      <c r="A227" s="197" t="s">
        <v>561</v>
      </c>
      <c r="B227" s="205" t="s">
        <v>562</v>
      </c>
      <c r="C227" s="199" t="s">
        <v>267</v>
      </c>
      <c r="D227" s="173">
        <v>0</v>
      </c>
      <c r="E227" s="232">
        <v>0</v>
      </c>
      <c r="F227" s="232">
        <v>0</v>
      </c>
      <c r="G227" s="232"/>
      <c r="H227" s="176"/>
      <c r="I227" s="177"/>
    </row>
    <row r="228" spans="1:9" s="189" customFormat="1">
      <c r="A228" s="197" t="s">
        <v>563</v>
      </c>
      <c r="B228" s="202" t="s">
        <v>564</v>
      </c>
      <c r="C228" s="199" t="s">
        <v>267</v>
      </c>
      <c r="D228" s="173">
        <v>0</v>
      </c>
      <c r="E228" s="232">
        <v>0</v>
      </c>
      <c r="F228" s="232">
        <v>0</v>
      </c>
      <c r="G228" s="232"/>
      <c r="H228" s="176"/>
      <c r="I228" s="177"/>
    </row>
    <row r="229" spans="1:9" s="189" customFormat="1">
      <c r="A229" s="197" t="s">
        <v>565</v>
      </c>
      <c r="B229" s="202" t="s">
        <v>566</v>
      </c>
      <c r="C229" s="199" t="s">
        <v>267</v>
      </c>
      <c r="D229" s="173">
        <v>0</v>
      </c>
      <c r="E229" s="232">
        <v>0</v>
      </c>
      <c r="F229" s="232">
        <v>0</v>
      </c>
      <c r="G229" s="232"/>
      <c r="H229" s="176"/>
      <c r="I229" s="177"/>
    </row>
    <row r="230" spans="1:9" s="189" customFormat="1">
      <c r="A230" s="197" t="s">
        <v>567</v>
      </c>
      <c r="B230" s="205" t="s">
        <v>568</v>
      </c>
      <c r="C230" s="199" t="s">
        <v>267</v>
      </c>
      <c r="D230" s="173">
        <v>0</v>
      </c>
      <c r="E230" s="232">
        <v>0</v>
      </c>
      <c r="F230" s="232">
        <v>0</v>
      </c>
      <c r="G230" s="232"/>
      <c r="H230" s="176"/>
      <c r="I230" s="177"/>
    </row>
    <row r="231" spans="1:9" s="189" customFormat="1">
      <c r="A231" s="197" t="s">
        <v>569</v>
      </c>
      <c r="B231" s="205" t="s">
        <v>570</v>
      </c>
      <c r="C231" s="199" t="s">
        <v>267</v>
      </c>
      <c r="D231" s="173">
        <v>0</v>
      </c>
      <c r="E231" s="232">
        <v>0</v>
      </c>
      <c r="F231" s="232">
        <v>0</v>
      </c>
      <c r="G231" s="232"/>
      <c r="H231" s="176"/>
      <c r="I231" s="177"/>
    </row>
    <row r="232" spans="1:9" s="189" customFormat="1">
      <c r="A232" s="197" t="s">
        <v>571</v>
      </c>
      <c r="B232" s="202" t="s">
        <v>572</v>
      </c>
      <c r="C232" s="199" t="s">
        <v>267</v>
      </c>
      <c r="D232" s="173">
        <v>0</v>
      </c>
      <c r="E232" s="232">
        <v>0</v>
      </c>
      <c r="F232" s="232">
        <v>0</v>
      </c>
      <c r="G232" s="232"/>
      <c r="H232" s="176"/>
      <c r="I232" s="177"/>
    </row>
    <row r="233" spans="1:9" s="189" customFormat="1">
      <c r="A233" s="197" t="s">
        <v>573</v>
      </c>
      <c r="B233" s="202" t="s">
        <v>574</v>
      </c>
      <c r="C233" s="199" t="s">
        <v>267</v>
      </c>
      <c r="D233" s="173">
        <v>0</v>
      </c>
      <c r="E233" s="232">
        <v>0</v>
      </c>
      <c r="F233" s="232">
        <v>0</v>
      </c>
      <c r="G233" s="232"/>
      <c r="H233" s="176"/>
      <c r="I233" s="177"/>
    </row>
    <row r="234" spans="1:9" s="189" customFormat="1">
      <c r="A234" s="197" t="s">
        <v>575</v>
      </c>
      <c r="B234" s="202" t="s">
        <v>576</v>
      </c>
      <c r="C234" s="199" t="s">
        <v>267</v>
      </c>
      <c r="D234" s="173">
        <v>0</v>
      </c>
      <c r="E234" s="232">
        <v>0</v>
      </c>
      <c r="F234" s="232">
        <v>0</v>
      </c>
      <c r="G234" s="232"/>
      <c r="H234" s="176"/>
      <c r="I234" s="177"/>
    </row>
    <row r="235" spans="1:9" s="189" customFormat="1">
      <c r="A235" s="197" t="s">
        <v>577</v>
      </c>
      <c r="B235" s="228" t="s">
        <v>578</v>
      </c>
      <c r="C235" s="199" t="s">
        <v>267</v>
      </c>
      <c r="D235" s="173">
        <v>0</v>
      </c>
      <c r="E235" s="232">
        <v>0</v>
      </c>
      <c r="F235" s="232">
        <v>0</v>
      </c>
      <c r="G235" s="232"/>
      <c r="H235" s="176"/>
      <c r="I235" s="177"/>
    </row>
    <row r="236" spans="1:9" s="189" customFormat="1">
      <c r="A236" s="197" t="s">
        <v>579</v>
      </c>
      <c r="B236" s="202" t="s">
        <v>580</v>
      </c>
      <c r="C236" s="199" t="s">
        <v>267</v>
      </c>
      <c r="D236" s="173">
        <v>0</v>
      </c>
      <c r="E236" s="232">
        <v>0</v>
      </c>
      <c r="F236" s="232">
        <v>0</v>
      </c>
      <c r="G236" s="232"/>
      <c r="H236" s="176"/>
      <c r="I236" s="177"/>
    </row>
    <row r="237" spans="1:9" s="189" customFormat="1">
      <c r="A237" s="197" t="s">
        <v>581</v>
      </c>
      <c r="B237" s="205" t="s">
        <v>558</v>
      </c>
      <c r="C237" s="199" t="s">
        <v>267</v>
      </c>
      <c r="D237" s="173">
        <v>0</v>
      </c>
      <c r="E237" s="232">
        <v>0</v>
      </c>
      <c r="F237" s="232">
        <v>0</v>
      </c>
      <c r="G237" s="232"/>
      <c r="H237" s="176"/>
      <c r="I237" s="177"/>
    </row>
    <row r="238" spans="1:9" s="189" customFormat="1">
      <c r="A238" s="197" t="s">
        <v>582</v>
      </c>
      <c r="B238" s="205" t="s">
        <v>560</v>
      </c>
      <c r="C238" s="199" t="s">
        <v>267</v>
      </c>
      <c r="D238" s="173">
        <v>0</v>
      </c>
      <c r="E238" s="232">
        <v>0</v>
      </c>
      <c r="F238" s="232">
        <v>0</v>
      </c>
      <c r="G238" s="232"/>
      <c r="H238" s="176"/>
      <c r="I238" s="177"/>
    </row>
    <row r="239" spans="1:9" s="189" customFormat="1">
      <c r="A239" s="197" t="s">
        <v>583</v>
      </c>
      <c r="B239" s="205" t="s">
        <v>562</v>
      </c>
      <c r="C239" s="199" t="s">
        <v>267</v>
      </c>
      <c r="D239" s="173">
        <v>0</v>
      </c>
      <c r="E239" s="232">
        <v>0</v>
      </c>
      <c r="F239" s="232">
        <v>0</v>
      </c>
      <c r="G239" s="232"/>
      <c r="H239" s="176"/>
      <c r="I239" s="177"/>
    </row>
    <row r="240" spans="1:9" s="189" customFormat="1">
      <c r="A240" s="197" t="s">
        <v>584</v>
      </c>
      <c r="B240" s="202" t="s">
        <v>448</v>
      </c>
      <c r="C240" s="199" t="s">
        <v>267</v>
      </c>
      <c r="D240" s="173">
        <v>0</v>
      </c>
      <c r="E240" s="232">
        <v>0</v>
      </c>
      <c r="F240" s="232">
        <v>0</v>
      </c>
      <c r="G240" s="232"/>
      <c r="H240" s="176"/>
      <c r="I240" s="177"/>
    </row>
    <row r="241" spans="1:9" s="189" customFormat="1">
      <c r="A241" s="197" t="s">
        <v>585</v>
      </c>
      <c r="B241" s="202" t="s">
        <v>586</v>
      </c>
      <c r="C241" s="199" t="s">
        <v>267</v>
      </c>
      <c r="D241" s="173">
        <v>0</v>
      </c>
      <c r="E241" s="232">
        <v>0</v>
      </c>
      <c r="F241" s="232">
        <v>0</v>
      </c>
      <c r="G241" s="232"/>
      <c r="H241" s="176"/>
      <c r="I241" s="177"/>
    </row>
    <row r="242" spans="1:9" s="189" customFormat="1" ht="31.5">
      <c r="A242" s="197" t="s">
        <v>587</v>
      </c>
      <c r="B242" s="228" t="s">
        <v>588</v>
      </c>
      <c r="C242" s="199" t="s">
        <v>267</v>
      </c>
      <c r="D242" s="173">
        <v>20.772335848000068</v>
      </c>
      <c r="E242" s="234">
        <v>5.8492920000000055</v>
      </c>
      <c r="F242" s="234">
        <f>D242-E242</f>
        <v>14.923043848000063</v>
      </c>
      <c r="G242" s="920">
        <f>F242/D242*100</f>
        <v>71.840952106678131</v>
      </c>
      <c r="H242" s="176"/>
      <c r="I242" s="177"/>
    </row>
    <row r="243" spans="1:9" s="189" customFormat="1" ht="31.5">
      <c r="A243" s="197" t="s">
        <v>589</v>
      </c>
      <c r="B243" s="228" t="s">
        <v>590</v>
      </c>
      <c r="C243" s="199" t="s">
        <v>267</v>
      </c>
      <c r="D243" s="173">
        <v>-22.131391000000001</v>
      </c>
      <c r="E243" s="234">
        <v>-5.1120339999999995</v>
      </c>
      <c r="F243" s="234">
        <f>D243-E243</f>
        <v>-17.019356999999999</v>
      </c>
      <c r="G243" s="920">
        <f>F243/D243*100</f>
        <v>76.90143380504189</v>
      </c>
      <c r="H243" s="176"/>
      <c r="I243" s="177"/>
    </row>
    <row r="244" spans="1:9" s="189" customFormat="1">
      <c r="A244" s="197" t="s">
        <v>591</v>
      </c>
      <c r="B244" s="202" t="s">
        <v>592</v>
      </c>
      <c r="C244" s="199" t="s">
        <v>267</v>
      </c>
      <c r="D244" s="173">
        <v>0</v>
      </c>
      <c r="E244" s="232">
        <v>0</v>
      </c>
      <c r="F244" s="232">
        <v>0</v>
      </c>
      <c r="G244" s="232"/>
      <c r="H244" s="176"/>
      <c r="I244" s="177"/>
    </row>
    <row r="245" spans="1:9" s="189" customFormat="1">
      <c r="A245" s="197" t="s">
        <v>593</v>
      </c>
      <c r="B245" s="202" t="s">
        <v>594</v>
      </c>
      <c r="C245" s="199" t="s">
        <v>267</v>
      </c>
      <c r="D245" s="173">
        <v>0</v>
      </c>
      <c r="E245" s="232">
        <v>0</v>
      </c>
      <c r="F245" s="232">
        <v>0</v>
      </c>
      <c r="G245" s="232"/>
      <c r="H245" s="176"/>
      <c r="I245" s="177"/>
    </row>
    <row r="246" spans="1:9" s="189" customFormat="1" ht="31.5">
      <c r="A246" s="197" t="s">
        <v>595</v>
      </c>
      <c r="B246" s="228" t="s">
        <v>596</v>
      </c>
      <c r="C246" s="199" t="s">
        <v>267</v>
      </c>
      <c r="D246" s="173">
        <v>0</v>
      </c>
      <c r="E246" s="235">
        <v>5.8699000000000001E-2</v>
      </c>
      <c r="F246" s="923">
        <f>D246-E246</f>
        <v>-5.8699000000000001E-2</v>
      </c>
      <c r="G246" s="232"/>
      <c r="H246" s="176"/>
      <c r="I246" s="177"/>
    </row>
    <row r="247" spans="1:9" s="189" customFormat="1">
      <c r="A247" s="197" t="s">
        <v>597</v>
      </c>
      <c r="B247" s="202" t="s">
        <v>598</v>
      </c>
      <c r="C247" s="199" t="s">
        <v>267</v>
      </c>
      <c r="D247" s="173">
        <v>0</v>
      </c>
      <c r="E247" s="232">
        <v>0</v>
      </c>
      <c r="F247" s="232">
        <v>0</v>
      </c>
      <c r="G247" s="232"/>
      <c r="H247" s="176"/>
      <c r="I247" s="177"/>
    </row>
    <row r="248" spans="1:9" s="189" customFormat="1">
      <c r="A248" s="197" t="s">
        <v>599</v>
      </c>
      <c r="B248" s="202" t="s">
        <v>600</v>
      </c>
      <c r="C248" s="199" t="s">
        <v>267</v>
      </c>
      <c r="D248" s="173">
        <v>0</v>
      </c>
      <c r="E248" s="232">
        <v>0</v>
      </c>
      <c r="F248" s="232">
        <v>0</v>
      </c>
      <c r="G248" s="232"/>
      <c r="H248" s="176"/>
      <c r="I248" s="177"/>
    </row>
    <row r="249" spans="1:9" s="189" customFormat="1">
      <c r="A249" s="197" t="s">
        <v>601</v>
      </c>
      <c r="B249" s="228" t="s">
        <v>602</v>
      </c>
      <c r="C249" s="199" t="s">
        <v>267</v>
      </c>
      <c r="D249" s="173">
        <v>0</v>
      </c>
      <c r="E249" s="232">
        <v>0</v>
      </c>
      <c r="F249" s="232">
        <v>0</v>
      </c>
      <c r="G249" s="232"/>
      <c r="H249" s="176"/>
      <c r="I249" s="177"/>
    </row>
    <row r="250" spans="1:9" s="189" customFormat="1">
      <c r="A250" s="197" t="s">
        <v>603</v>
      </c>
      <c r="B250" s="228" t="s">
        <v>604</v>
      </c>
      <c r="C250" s="199" t="s">
        <v>267</v>
      </c>
      <c r="D250" s="173">
        <v>-1.3590551519999323</v>
      </c>
      <c r="E250" s="234">
        <v>0.79595700000000602</v>
      </c>
      <c r="F250" s="234">
        <f>D250-E250</f>
        <v>-2.1550121519999381</v>
      </c>
      <c r="G250" s="920">
        <f>F250/D250*100</f>
        <v>158.566938864012</v>
      </c>
      <c r="H250" s="176"/>
      <c r="I250" s="177"/>
    </row>
    <row r="251" spans="1:9" s="189" customFormat="1">
      <c r="A251" s="197" t="s">
        <v>605</v>
      </c>
      <c r="B251" s="228" t="s">
        <v>606</v>
      </c>
      <c r="C251" s="199" t="s">
        <v>267</v>
      </c>
      <c r="D251" s="173">
        <v>14.400855739999983</v>
      </c>
      <c r="E251" s="234">
        <v>10.928914000000001</v>
      </c>
      <c r="F251" s="234">
        <f>D251-E251</f>
        <v>3.4719417399999823</v>
      </c>
      <c r="G251" s="920">
        <f t="shared" ref="G251:G252" si="10">F251/D251*100</f>
        <v>24.109273800696975</v>
      </c>
      <c r="H251" s="176"/>
      <c r="I251" s="177"/>
    </row>
    <row r="252" spans="1:9" s="189" customFormat="1" ht="16.5" thickBot="1">
      <c r="A252" s="209" t="s">
        <v>607</v>
      </c>
      <c r="B252" s="236" t="s">
        <v>608</v>
      </c>
      <c r="C252" s="199" t="s">
        <v>267</v>
      </c>
      <c r="D252" s="220">
        <v>13.041800588000051</v>
      </c>
      <c r="E252" s="237">
        <v>11.666880000000001</v>
      </c>
      <c r="F252" s="237">
        <f>D252-E252</f>
        <v>1.3749205880000499</v>
      </c>
      <c r="G252" s="920">
        <f t="shared" si="10"/>
        <v>10.542413823326928</v>
      </c>
      <c r="H252" s="214"/>
      <c r="I252" s="177"/>
    </row>
    <row r="253" spans="1:9" s="189" customFormat="1">
      <c r="A253" s="190" t="s">
        <v>609</v>
      </c>
      <c r="B253" s="191" t="s">
        <v>355</v>
      </c>
      <c r="C253" s="192" t="s">
        <v>176</v>
      </c>
      <c r="D253" s="193">
        <v>0</v>
      </c>
      <c r="E253" s="231">
        <v>0</v>
      </c>
      <c r="F253" s="231">
        <v>0</v>
      </c>
      <c r="G253" s="239"/>
      <c r="H253" s="196"/>
      <c r="I253" s="177"/>
    </row>
    <row r="254" spans="1:9" s="189" customFormat="1">
      <c r="A254" s="197" t="s">
        <v>610</v>
      </c>
      <c r="B254" s="202" t="s">
        <v>611</v>
      </c>
      <c r="C254" s="199" t="s">
        <v>267</v>
      </c>
      <c r="D254" s="173">
        <v>35.324640000000002</v>
      </c>
      <c r="E254" s="234">
        <v>48.616166</v>
      </c>
      <c r="F254" s="920">
        <f>D254-E254</f>
        <v>-13.291525999999998</v>
      </c>
      <c r="G254" s="232">
        <f>F254/D254*100</f>
        <v>-37.626784023842838</v>
      </c>
      <c r="H254" s="176"/>
      <c r="I254" s="177"/>
    </row>
    <row r="255" spans="1:9" s="189" customFormat="1">
      <c r="A255" s="197" t="s">
        <v>612</v>
      </c>
      <c r="B255" s="205" t="s">
        <v>613</v>
      </c>
      <c r="C255" s="199" t="s">
        <v>267</v>
      </c>
      <c r="D255" s="173">
        <v>0</v>
      </c>
      <c r="E255" s="232">
        <v>0</v>
      </c>
      <c r="F255" s="232">
        <v>0</v>
      </c>
      <c r="G255" s="232"/>
      <c r="H255" s="176"/>
      <c r="I255" s="177"/>
    </row>
    <row r="256" spans="1:9" s="189" customFormat="1">
      <c r="A256" s="197" t="s">
        <v>614</v>
      </c>
      <c r="B256" s="206" t="s">
        <v>615</v>
      </c>
      <c r="C256" s="199" t="s">
        <v>267</v>
      </c>
      <c r="D256" s="173">
        <v>0</v>
      </c>
      <c r="E256" s="232">
        <v>0</v>
      </c>
      <c r="F256" s="232">
        <v>0</v>
      </c>
      <c r="G256" s="232"/>
      <c r="H256" s="176"/>
      <c r="I256" s="177"/>
    </row>
    <row r="257" spans="1:9" s="189" customFormat="1" ht="31.5">
      <c r="A257" s="197" t="s">
        <v>616</v>
      </c>
      <c r="B257" s="206" t="s">
        <v>617</v>
      </c>
      <c r="C257" s="199" t="s">
        <v>267</v>
      </c>
      <c r="D257" s="173">
        <v>0</v>
      </c>
      <c r="E257" s="232">
        <v>0</v>
      </c>
      <c r="F257" s="232">
        <v>0</v>
      </c>
      <c r="G257" s="232"/>
      <c r="H257" s="176"/>
      <c r="I257" s="177"/>
    </row>
    <row r="258" spans="1:9" s="189" customFormat="1">
      <c r="A258" s="197" t="s">
        <v>618</v>
      </c>
      <c r="B258" s="207" t="s">
        <v>615</v>
      </c>
      <c r="C258" s="199" t="s">
        <v>267</v>
      </c>
      <c r="D258" s="173">
        <v>0</v>
      </c>
      <c r="E258" s="232">
        <v>0</v>
      </c>
      <c r="F258" s="232">
        <v>0</v>
      </c>
      <c r="G258" s="232"/>
      <c r="H258" s="176"/>
      <c r="I258" s="177"/>
    </row>
    <row r="259" spans="1:9" s="189" customFormat="1" ht="31.5">
      <c r="A259" s="197" t="s">
        <v>619</v>
      </c>
      <c r="B259" s="206" t="s">
        <v>273</v>
      </c>
      <c r="C259" s="199" t="s">
        <v>267</v>
      </c>
      <c r="D259" s="173">
        <v>0</v>
      </c>
      <c r="E259" s="232">
        <v>0</v>
      </c>
      <c r="F259" s="232">
        <v>0</v>
      </c>
      <c r="G259" s="232"/>
      <c r="H259" s="176"/>
      <c r="I259" s="177"/>
    </row>
    <row r="260" spans="1:9" s="189" customFormat="1">
      <c r="A260" s="197" t="s">
        <v>620</v>
      </c>
      <c r="B260" s="207" t="s">
        <v>615</v>
      </c>
      <c r="C260" s="199" t="s">
        <v>267</v>
      </c>
      <c r="D260" s="173">
        <v>0</v>
      </c>
      <c r="E260" s="232">
        <v>0</v>
      </c>
      <c r="F260" s="232">
        <v>0</v>
      </c>
      <c r="G260" s="232"/>
      <c r="H260" s="176"/>
      <c r="I260" s="177"/>
    </row>
    <row r="261" spans="1:9" s="189" customFormat="1" ht="31.5">
      <c r="A261" s="197" t="s">
        <v>621</v>
      </c>
      <c r="B261" s="206" t="s">
        <v>275</v>
      </c>
      <c r="C261" s="199" t="s">
        <v>267</v>
      </c>
      <c r="D261" s="173">
        <v>0</v>
      </c>
      <c r="E261" s="232">
        <v>0</v>
      </c>
      <c r="F261" s="232">
        <v>0</v>
      </c>
      <c r="G261" s="232"/>
      <c r="H261" s="176"/>
      <c r="I261" s="177"/>
    </row>
    <row r="262" spans="1:9" s="189" customFormat="1">
      <c r="A262" s="197" t="s">
        <v>622</v>
      </c>
      <c r="B262" s="207" t="s">
        <v>615</v>
      </c>
      <c r="C262" s="199" t="s">
        <v>267</v>
      </c>
      <c r="D262" s="173">
        <v>0</v>
      </c>
      <c r="E262" s="232">
        <v>0</v>
      </c>
      <c r="F262" s="232">
        <v>0</v>
      </c>
      <c r="G262" s="232"/>
      <c r="H262" s="176"/>
      <c r="I262" s="177"/>
    </row>
    <row r="263" spans="1:9" s="189" customFormat="1">
      <c r="A263" s="197" t="s">
        <v>623</v>
      </c>
      <c r="B263" s="205" t="s">
        <v>624</v>
      </c>
      <c r="C263" s="199" t="s">
        <v>267</v>
      </c>
      <c r="D263" s="173">
        <v>0</v>
      </c>
      <c r="E263" s="232">
        <v>0</v>
      </c>
      <c r="F263" s="232">
        <v>0</v>
      </c>
      <c r="G263" s="232"/>
      <c r="H263" s="176"/>
      <c r="I263" s="177"/>
    </row>
    <row r="264" spans="1:9" s="189" customFormat="1">
      <c r="A264" s="197" t="s">
        <v>625</v>
      </c>
      <c r="B264" s="206" t="s">
        <v>615</v>
      </c>
      <c r="C264" s="199" t="s">
        <v>267</v>
      </c>
      <c r="D264" s="173">
        <v>0</v>
      </c>
      <c r="E264" s="232">
        <v>0</v>
      </c>
      <c r="F264" s="232">
        <v>0</v>
      </c>
      <c r="G264" s="232"/>
      <c r="H264" s="176"/>
      <c r="I264" s="177"/>
    </row>
    <row r="265" spans="1:9" s="189" customFormat="1">
      <c r="A265" s="197" t="s">
        <v>626</v>
      </c>
      <c r="B265" s="203" t="s">
        <v>627</v>
      </c>
      <c r="C265" s="199" t="s">
        <v>267</v>
      </c>
      <c r="D265" s="173">
        <v>35.324640000000002</v>
      </c>
      <c r="E265" s="234">
        <v>31.641066930000001</v>
      </c>
      <c r="F265" s="920">
        <f>D265-E265</f>
        <v>3.6835730700000013</v>
      </c>
      <c r="G265" s="232">
        <f>F265/D265*100</f>
        <v>10.427772427404783</v>
      </c>
      <c r="H265" s="176"/>
      <c r="I265" s="177"/>
    </row>
    <row r="266" spans="1:9" s="189" customFormat="1">
      <c r="A266" s="197" t="s">
        <v>628</v>
      </c>
      <c r="B266" s="206" t="s">
        <v>615</v>
      </c>
      <c r="C266" s="199" t="s">
        <v>267</v>
      </c>
      <c r="D266" s="173">
        <v>0</v>
      </c>
      <c r="E266" s="232">
        <v>0</v>
      </c>
      <c r="F266" s="232">
        <v>0</v>
      </c>
      <c r="G266" s="232"/>
      <c r="H266" s="176"/>
      <c r="I266" s="177"/>
    </row>
    <row r="267" spans="1:9" s="189" customFormat="1">
      <c r="A267" s="197" t="s">
        <v>629</v>
      </c>
      <c r="B267" s="203" t="s">
        <v>630</v>
      </c>
      <c r="C267" s="199" t="s">
        <v>267</v>
      </c>
      <c r="D267" s="173">
        <v>0</v>
      </c>
      <c r="E267" s="232">
        <v>0</v>
      </c>
      <c r="F267" s="232">
        <v>0</v>
      </c>
      <c r="G267" s="232"/>
      <c r="H267" s="176"/>
      <c r="I267" s="177"/>
    </row>
    <row r="268" spans="1:9" s="189" customFormat="1">
      <c r="A268" s="197" t="s">
        <v>631</v>
      </c>
      <c r="B268" s="206" t="s">
        <v>615</v>
      </c>
      <c r="C268" s="199" t="s">
        <v>267</v>
      </c>
      <c r="D268" s="173">
        <v>0</v>
      </c>
      <c r="E268" s="232">
        <v>0</v>
      </c>
      <c r="F268" s="232">
        <v>0</v>
      </c>
      <c r="G268" s="232"/>
      <c r="H268" s="176"/>
      <c r="I268" s="177"/>
    </row>
    <row r="269" spans="1:9" s="189" customFormat="1">
      <c r="A269" s="197" t="s">
        <v>632</v>
      </c>
      <c r="B269" s="203" t="s">
        <v>633</v>
      </c>
      <c r="C269" s="199" t="s">
        <v>267</v>
      </c>
      <c r="D269" s="173">
        <v>0</v>
      </c>
      <c r="E269" s="234">
        <v>8.9506959999999997E-2</v>
      </c>
      <c r="F269" s="920">
        <f>D269-E269</f>
        <v>-8.9506959999999997E-2</v>
      </c>
      <c r="G269" s="232"/>
      <c r="H269" s="176"/>
      <c r="I269" s="177"/>
    </row>
    <row r="270" spans="1:9" s="189" customFormat="1">
      <c r="A270" s="197" t="s">
        <v>634</v>
      </c>
      <c r="B270" s="206" t="s">
        <v>615</v>
      </c>
      <c r="C270" s="199" t="s">
        <v>267</v>
      </c>
      <c r="D270" s="173">
        <v>0</v>
      </c>
      <c r="E270" s="232">
        <v>0</v>
      </c>
      <c r="F270" s="232">
        <v>0</v>
      </c>
      <c r="G270" s="232"/>
      <c r="H270" s="176"/>
      <c r="I270" s="177"/>
    </row>
    <row r="271" spans="1:9" s="189" customFormat="1">
      <c r="A271" s="197" t="s">
        <v>635</v>
      </c>
      <c r="B271" s="203" t="s">
        <v>636</v>
      </c>
      <c r="C271" s="199" t="s">
        <v>267</v>
      </c>
      <c r="D271" s="173">
        <v>0</v>
      </c>
      <c r="E271" s="232">
        <v>0</v>
      </c>
      <c r="F271" s="232">
        <v>0</v>
      </c>
      <c r="G271" s="232"/>
      <c r="H271" s="176"/>
      <c r="I271" s="177"/>
    </row>
    <row r="272" spans="1:9" s="189" customFormat="1">
      <c r="A272" s="197" t="s">
        <v>637</v>
      </c>
      <c r="B272" s="206" t="s">
        <v>615</v>
      </c>
      <c r="C272" s="199" t="s">
        <v>267</v>
      </c>
      <c r="D272" s="173">
        <v>0</v>
      </c>
      <c r="E272" s="232">
        <v>0</v>
      </c>
      <c r="F272" s="232">
        <v>0</v>
      </c>
      <c r="G272" s="232"/>
      <c r="H272" s="176"/>
      <c r="I272" s="177"/>
    </row>
    <row r="273" spans="1:9" s="189" customFormat="1">
      <c r="A273" s="197" t="s">
        <v>635</v>
      </c>
      <c r="B273" s="203" t="s">
        <v>638</v>
      </c>
      <c r="C273" s="199" t="s">
        <v>267</v>
      </c>
      <c r="D273" s="173">
        <v>0</v>
      </c>
      <c r="E273" s="232">
        <v>0</v>
      </c>
      <c r="F273" s="232">
        <v>0</v>
      </c>
      <c r="G273" s="232"/>
      <c r="H273" s="176"/>
      <c r="I273" s="177"/>
    </row>
    <row r="274" spans="1:9" s="189" customFormat="1">
      <c r="A274" s="197" t="s">
        <v>639</v>
      </c>
      <c r="B274" s="206" t="s">
        <v>615</v>
      </c>
      <c r="C274" s="199" t="s">
        <v>267</v>
      </c>
      <c r="D274" s="173">
        <v>0</v>
      </c>
      <c r="E274" s="232">
        <v>0</v>
      </c>
      <c r="F274" s="232">
        <v>0</v>
      </c>
      <c r="G274" s="232"/>
      <c r="H274" s="176"/>
      <c r="I274" s="177"/>
    </row>
    <row r="275" spans="1:9" s="189" customFormat="1" ht="31.5">
      <c r="A275" s="197" t="s">
        <v>640</v>
      </c>
      <c r="B275" s="205" t="s">
        <v>641</v>
      </c>
      <c r="C275" s="199" t="s">
        <v>267</v>
      </c>
      <c r="D275" s="173">
        <v>0</v>
      </c>
      <c r="E275" s="232">
        <v>0</v>
      </c>
      <c r="F275" s="232">
        <v>0</v>
      </c>
      <c r="G275" s="232"/>
      <c r="H275" s="176"/>
      <c r="I275" s="177"/>
    </row>
    <row r="276" spans="1:9" s="189" customFormat="1">
      <c r="A276" s="197" t="s">
        <v>642</v>
      </c>
      <c r="B276" s="206" t="s">
        <v>615</v>
      </c>
      <c r="C276" s="199" t="s">
        <v>267</v>
      </c>
      <c r="D276" s="173">
        <v>0</v>
      </c>
      <c r="E276" s="232">
        <v>0</v>
      </c>
      <c r="F276" s="232">
        <v>0</v>
      </c>
      <c r="G276" s="232"/>
      <c r="H276" s="176"/>
      <c r="I276" s="177"/>
    </row>
    <row r="277" spans="1:9" s="189" customFormat="1">
      <c r="A277" s="197" t="s">
        <v>643</v>
      </c>
      <c r="B277" s="206" t="s">
        <v>288</v>
      </c>
      <c r="C277" s="199" t="s">
        <v>267</v>
      </c>
      <c r="D277" s="173">
        <v>0</v>
      </c>
      <c r="E277" s="232">
        <v>0</v>
      </c>
      <c r="F277" s="232">
        <v>0</v>
      </c>
      <c r="G277" s="232"/>
      <c r="H277" s="176"/>
      <c r="I277" s="177"/>
    </row>
    <row r="278" spans="1:9" s="189" customFormat="1">
      <c r="A278" s="197" t="s">
        <v>644</v>
      </c>
      <c r="B278" s="207" t="s">
        <v>615</v>
      </c>
      <c r="C278" s="199" t="s">
        <v>267</v>
      </c>
      <c r="D278" s="173">
        <v>0</v>
      </c>
      <c r="E278" s="232">
        <v>0</v>
      </c>
      <c r="F278" s="232">
        <v>0</v>
      </c>
      <c r="G278" s="232"/>
      <c r="H278" s="176"/>
      <c r="I278" s="177"/>
    </row>
    <row r="279" spans="1:9" s="189" customFormat="1">
      <c r="A279" s="197" t="s">
        <v>645</v>
      </c>
      <c r="B279" s="206" t="s">
        <v>290</v>
      </c>
      <c r="C279" s="199" t="s">
        <v>267</v>
      </c>
      <c r="D279" s="173">
        <v>0</v>
      </c>
      <c r="E279" s="232">
        <v>0</v>
      </c>
      <c r="F279" s="232">
        <v>0</v>
      </c>
      <c r="G279" s="232"/>
      <c r="H279" s="176"/>
      <c r="I279" s="177"/>
    </row>
    <row r="280" spans="1:9" s="189" customFormat="1">
      <c r="A280" s="197" t="s">
        <v>646</v>
      </c>
      <c r="B280" s="207" t="s">
        <v>615</v>
      </c>
      <c r="C280" s="199" t="s">
        <v>267</v>
      </c>
      <c r="D280" s="173">
        <v>0</v>
      </c>
      <c r="E280" s="232">
        <v>0</v>
      </c>
      <c r="F280" s="232">
        <v>0</v>
      </c>
      <c r="G280" s="232"/>
      <c r="H280" s="176"/>
      <c r="I280" s="177"/>
    </row>
    <row r="281" spans="1:9" s="189" customFormat="1">
      <c r="A281" s="197" t="s">
        <v>647</v>
      </c>
      <c r="B281" s="205" t="s">
        <v>648</v>
      </c>
      <c r="C281" s="199" t="s">
        <v>267</v>
      </c>
      <c r="D281" s="173">
        <v>0</v>
      </c>
      <c r="E281" s="234">
        <v>16.885592109999997</v>
      </c>
      <c r="F281" s="920">
        <f>D281-E281</f>
        <v>-16.885592109999997</v>
      </c>
      <c r="G281" s="232"/>
      <c r="H281" s="176"/>
      <c r="I281" s="177"/>
    </row>
    <row r="282" spans="1:9" s="189" customFormat="1">
      <c r="A282" s="197" t="s">
        <v>649</v>
      </c>
      <c r="B282" s="206" t="s">
        <v>615</v>
      </c>
      <c r="C282" s="199" t="s">
        <v>267</v>
      </c>
      <c r="D282" s="173">
        <v>0</v>
      </c>
      <c r="E282" s="232">
        <v>0</v>
      </c>
      <c r="F282" s="232">
        <v>0</v>
      </c>
      <c r="G282" s="232"/>
      <c r="H282" s="176"/>
      <c r="I282" s="177"/>
    </row>
    <row r="283" spans="1:9" s="189" customFormat="1">
      <c r="A283" s="197" t="s">
        <v>650</v>
      </c>
      <c r="B283" s="202" t="s">
        <v>651</v>
      </c>
      <c r="C283" s="199" t="s">
        <v>267</v>
      </c>
      <c r="D283" s="173">
        <v>18.3066</v>
      </c>
      <c r="E283" s="234">
        <v>22.396273260000001</v>
      </c>
      <c r="F283" s="920">
        <f>D283-E283</f>
        <v>-4.0896732600000014</v>
      </c>
      <c r="G283" s="232">
        <f>F283/D283*100</f>
        <v>-22.33988430402151</v>
      </c>
      <c r="H283" s="176"/>
      <c r="I283" s="177"/>
    </row>
    <row r="284" spans="1:9" s="189" customFormat="1">
      <c r="A284" s="197" t="s">
        <v>652</v>
      </c>
      <c r="B284" s="205" t="s">
        <v>653</v>
      </c>
      <c r="C284" s="199" t="s">
        <v>267</v>
      </c>
      <c r="D284" s="173">
        <v>0</v>
      </c>
      <c r="E284" s="232">
        <v>0</v>
      </c>
      <c r="F284" s="232">
        <v>0</v>
      </c>
      <c r="G284" s="232"/>
      <c r="H284" s="176"/>
      <c r="I284" s="177"/>
    </row>
    <row r="285" spans="1:9" s="189" customFormat="1">
      <c r="A285" s="197" t="s">
        <v>654</v>
      </c>
      <c r="B285" s="206" t="s">
        <v>615</v>
      </c>
      <c r="C285" s="199" t="s">
        <v>267</v>
      </c>
      <c r="D285" s="173">
        <v>0</v>
      </c>
      <c r="E285" s="232">
        <v>0</v>
      </c>
      <c r="F285" s="232">
        <v>0</v>
      </c>
      <c r="G285" s="232"/>
      <c r="H285" s="176"/>
      <c r="I285" s="177"/>
    </row>
    <row r="286" spans="1:9" s="189" customFormat="1">
      <c r="A286" s="197" t="s">
        <v>655</v>
      </c>
      <c r="B286" s="205" t="s">
        <v>656</v>
      </c>
      <c r="C286" s="199" t="s">
        <v>267</v>
      </c>
      <c r="D286" s="173">
        <v>10.78688</v>
      </c>
      <c r="E286" s="234">
        <v>4.6251902400000002</v>
      </c>
      <c r="F286" s="920">
        <f>D286-E286</f>
        <v>6.1616897599999998</v>
      </c>
      <c r="G286" s="232">
        <f t="shared" ref="G286:G295" si="11">F286/D286*100</f>
        <v>57.122075706784535</v>
      </c>
      <c r="H286" s="176"/>
      <c r="I286" s="177"/>
    </row>
    <row r="287" spans="1:9" s="189" customFormat="1">
      <c r="A287" s="197" t="s">
        <v>657</v>
      </c>
      <c r="B287" s="206" t="s">
        <v>485</v>
      </c>
      <c r="C287" s="199" t="s">
        <v>267</v>
      </c>
      <c r="D287" s="173">
        <v>0</v>
      </c>
      <c r="E287" s="232">
        <v>0</v>
      </c>
      <c r="F287" s="232">
        <v>0</v>
      </c>
      <c r="G287" s="232"/>
      <c r="H287" s="176"/>
      <c r="I287" s="177"/>
    </row>
    <row r="288" spans="1:9" s="189" customFormat="1">
      <c r="A288" s="197" t="s">
        <v>658</v>
      </c>
      <c r="B288" s="207" t="s">
        <v>615</v>
      </c>
      <c r="C288" s="199" t="s">
        <v>267</v>
      </c>
      <c r="D288" s="173">
        <v>0</v>
      </c>
      <c r="E288" s="232">
        <v>0</v>
      </c>
      <c r="F288" s="232">
        <v>0</v>
      </c>
      <c r="G288" s="232"/>
      <c r="H288" s="176"/>
      <c r="I288" s="177"/>
    </row>
    <row r="289" spans="1:9" s="189" customFormat="1">
      <c r="A289" s="197" t="s">
        <v>659</v>
      </c>
      <c r="B289" s="206" t="s">
        <v>660</v>
      </c>
      <c r="C289" s="199" t="s">
        <v>267</v>
      </c>
      <c r="D289" s="173">
        <v>0</v>
      </c>
      <c r="E289" s="232">
        <v>0</v>
      </c>
      <c r="F289" s="232">
        <v>0</v>
      </c>
      <c r="G289" s="232"/>
      <c r="H289" s="176"/>
      <c r="I289" s="177"/>
    </row>
    <row r="290" spans="1:9" s="189" customFormat="1">
      <c r="A290" s="197" t="s">
        <v>661</v>
      </c>
      <c r="B290" s="207" t="s">
        <v>615</v>
      </c>
      <c r="C290" s="199" t="s">
        <v>267</v>
      </c>
      <c r="D290" s="173">
        <v>0</v>
      </c>
      <c r="E290" s="232">
        <v>0</v>
      </c>
      <c r="F290" s="232">
        <v>0</v>
      </c>
      <c r="G290" s="232"/>
      <c r="H290" s="176"/>
      <c r="I290" s="177"/>
    </row>
    <row r="291" spans="1:9" s="189" customFormat="1" ht="31.5">
      <c r="A291" s="197" t="s">
        <v>662</v>
      </c>
      <c r="B291" s="205" t="s">
        <v>663</v>
      </c>
      <c r="C291" s="199" t="s">
        <v>267</v>
      </c>
      <c r="D291" s="173">
        <v>1.6697199999999999</v>
      </c>
      <c r="E291" s="234">
        <v>1.5008432899999999</v>
      </c>
      <c r="F291" s="920">
        <f>D291-E291</f>
        <v>0.16887670999999993</v>
      </c>
      <c r="G291" s="232">
        <f t="shared" si="11"/>
        <v>10.114073617133409</v>
      </c>
      <c r="H291" s="176"/>
      <c r="I291" s="177"/>
    </row>
    <row r="292" spans="1:9" s="189" customFormat="1">
      <c r="A292" s="197" t="s">
        <v>664</v>
      </c>
      <c r="B292" s="206" t="s">
        <v>615</v>
      </c>
      <c r="C292" s="199" t="s">
        <v>267</v>
      </c>
      <c r="D292" s="173">
        <v>0</v>
      </c>
      <c r="E292" s="232">
        <v>0</v>
      </c>
      <c r="F292" s="232">
        <v>0</v>
      </c>
      <c r="G292" s="232"/>
      <c r="H292" s="176"/>
      <c r="I292" s="177"/>
    </row>
    <row r="293" spans="1:9" s="189" customFormat="1">
      <c r="A293" s="197" t="s">
        <v>665</v>
      </c>
      <c r="B293" s="205" t="s">
        <v>666</v>
      </c>
      <c r="C293" s="199" t="s">
        <v>267</v>
      </c>
      <c r="D293" s="173">
        <v>0</v>
      </c>
      <c r="E293" s="232">
        <v>0</v>
      </c>
      <c r="F293" s="232">
        <v>0</v>
      </c>
      <c r="G293" s="232"/>
      <c r="H293" s="176"/>
      <c r="I293" s="177"/>
    </row>
    <row r="294" spans="1:9" s="189" customFormat="1">
      <c r="A294" s="197" t="s">
        <v>667</v>
      </c>
      <c r="B294" s="206" t="s">
        <v>615</v>
      </c>
      <c r="C294" s="199" t="s">
        <v>267</v>
      </c>
      <c r="D294" s="173">
        <v>0</v>
      </c>
      <c r="E294" s="232">
        <v>0</v>
      </c>
      <c r="F294" s="232">
        <v>0</v>
      </c>
      <c r="G294" s="232"/>
      <c r="H294" s="176"/>
      <c r="I294" s="177"/>
    </row>
    <row r="295" spans="1:9" s="189" customFormat="1">
      <c r="A295" s="197" t="s">
        <v>668</v>
      </c>
      <c r="B295" s="205" t="s">
        <v>669</v>
      </c>
      <c r="C295" s="199" t="s">
        <v>267</v>
      </c>
      <c r="D295" s="173">
        <v>2.2932000000000001</v>
      </c>
      <c r="E295" s="234">
        <v>3.0396329400000002</v>
      </c>
      <c r="F295" s="920">
        <f>D295-E295</f>
        <v>-0.74643294000000004</v>
      </c>
      <c r="G295" s="232">
        <f t="shared" si="11"/>
        <v>-32.549840397697537</v>
      </c>
      <c r="H295" s="176"/>
      <c r="I295" s="177"/>
    </row>
    <row r="296" spans="1:9" s="189" customFormat="1">
      <c r="A296" s="197" t="s">
        <v>670</v>
      </c>
      <c r="B296" s="206" t="s">
        <v>615</v>
      </c>
      <c r="C296" s="199" t="s">
        <v>267</v>
      </c>
      <c r="D296" s="173">
        <v>0</v>
      </c>
      <c r="E296" s="232">
        <v>0</v>
      </c>
      <c r="F296" s="232">
        <v>0</v>
      </c>
      <c r="G296" s="232"/>
      <c r="H296" s="176"/>
      <c r="I296" s="177"/>
    </row>
    <row r="297" spans="1:9" s="189" customFormat="1">
      <c r="A297" s="197" t="s">
        <v>671</v>
      </c>
      <c r="B297" s="205" t="s">
        <v>672</v>
      </c>
      <c r="C297" s="199" t="s">
        <v>267</v>
      </c>
      <c r="D297" s="173">
        <v>3.5568</v>
      </c>
      <c r="E297" s="234">
        <v>7.1678879799999997</v>
      </c>
      <c r="F297" s="920">
        <f>D297-E297</f>
        <v>-3.6110879799999998</v>
      </c>
      <c r="G297" s="232">
        <f>F297/D297*100</f>
        <v>-101.52631522717049</v>
      </c>
      <c r="H297" s="176"/>
      <c r="I297" s="177"/>
    </row>
    <row r="298" spans="1:9" s="189" customFormat="1">
      <c r="A298" s="197" t="s">
        <v>673</v>
      </c>
      <c r="B298" s="206" t="s">
        <v>615</v>
      </c>
      <c r="C298" s="199" t="s">
        <v>267</v>
      </c>
      <c r="D298" s="173">
        <v>0</v>
      </c>
      <c r="E298" s="232">
        <v>0</v>
      </c>
      <c r="F298" s="232">
        <v>0</v>
      </c>
      <c r="G298" s="232"/>
      <c r="H298" s="176"/>
      <c r="I298" s="177"/>
    </row>
    <row r="299" spans="1:9" s="189" customFormat="1">
      <c r="A299" s="197" t="s">
        <v>674</v>
      </c>
      <c r="B299" s="205" t="s">
        <v>675</v>
      </c>
      <c r="C299" s="199" t="s">
        <v>267</v>
      </c>
      <c r="D299" s="173">
        <v>0</v>
      </c>
      <c r="E299" s="232">
        <v>0</v>
      </c>
      <c r="F299" s="232">
        <v>0</v>
      </c>
      <c r="G299" s="232"/>
      <c r="H299" s="176"/>
      <c r="I299" s="177"/>
    </row>
    <row r="300" spans="1:9" s="189" customFormat="1">
      <c r="A300" s="197" t="s">
        <v>676</v>
      </c>
      <c r="B300" s="206" t="s">
        <v>615</v>
      </c>
      <c r="C300" s="199" t="s">
        <v>267</v>
      </c>
      <c r="D300" s="173">
        <v>0</v>
      </c>
      <c r="E300" s="232">
        <v>0</v>
      </c>
      <c r="F300" s="232">
        <v>0</v>
      </c>
      <c r="G300" s="232"/>
      <c r="H300" s="176"/>
      <c r="I300" s="177"/>
    </row>
    <row r="301" spans="1:9" s="189" customFormat="1" ht="31.5">
      <c r="A301" s="197" t="s">
        <v>677</v>
      </c>
      <c r="B301" s="205" t="s">
        <v>678</v>
      </c>
      <c r="C301" s="199" t="s">
        <v>267</v>
      </c>
      <c r="D301" s="173">
        <v>0</v>
      </c>
      <c r="E301" s="234">
        <v>1.5639559300000001</v>
      </c>
      <c r="F301" s="920">
        <f>D301-E301</f>
        <v>-1.5639559300000001</v>
      </c>
      <c r="G301" s="232"/>
      <c r="H301" s="176"/>
      <c r="I301" s="177"/>
    </row>
    <row r="302" spans="1:9" s="189" customFormat="1">
      <c r="A302" s="197" t="s">
        <v>679</v>
      </c>
      <c r="B302" s="206" t="s">
        <v>615</v>
      </c>
      <c r="C302" s="199" t="s">
        <v>267</v>
      </c>
      <c r="D302" s="173">
        <v>0</v>
      </c>
      <c r="E302" s="232">
        <v>0</v>
      </c>
      <c r="F302" s="232">
        <v>0</v>
      </c>
      <c r="G302" s="232"/>
      <c r="H302" s="176"/>
      <c r="I302" s="177"/>
    </row>
    <row r="303" spans="1:9" s="189" customFormat="1">
      <c r="A303" s="197" t="s">
        <v>680</v>
      </c>
      <c r="B303" s="205" t="s">
        <v>681</v>
      </c>
      <c r="C303" s="199" t="s">
        <v>267</v>
      </c>
      <c r="D303" s="173">
        <v>0</v>
      </c>
      <c r="E303" s="234">
        <v>4.4987628799999992</v>
      </c>
      <c r="F303" s="920">
        <f>D303-E303</f>
        <v>-4.4987628799999992</v>
      </c>
      <c r="G303" s="232"/>
      <c r="H303" s="176"/>
      <c r="I303" s="177"/>
    </row>
    <row r="304" spans="1:9" s="189" customFormat="1">
      <c r="A304" s="197" t="s">
        <v>682</v>
      </c>
      <c r="B304" s="206" t="s">
        <v>615</v>
      </c>
      <c r="C304" s="199" t="s">
        <v>267</v>
      </c>
      <c r="D304" s="173">
        <v>0</v>
      </c>
      <c r="E304" s="232">
        <v>0</v>
      </c>
      <c r="F304" s="232">
        <v>0</v>
      </c>
      <c r="G304" s="232"/>
      <c r="H304" s="176"/>
      <c r="I304" s="177"/>
    </row>
    <row r="305" spans="1:9" s="189" customFormat="1" ht="31.5">
      <c r="A305" s="197" t="s">
        <v>683</v>
      </c>
      <c r="B305" s="202" t="s">
        <v>684</v>
      </c>
      <c r="C305" s="199" t="s">
        <v>22</v>
      </c>
      <c r="D305" s="173">
        <v>0</v>
      </c>
      <c r="E305" s="232">
        <v>0</v>
      </c>
      <c r="F305" s="232">
        <v>0</v>
      </c>
      <c r="G305" s="232"/>
      <c r="H305" s="176"/>
      <c r="I305" s="177"/>
    </row>
    <row r="306" spans="1:9" s="189" customFormat="1">
      <c r="A306" s="197" t="s">
        <v>685</v>
      </c>
      <c r="B306" s="205" t="s">
        <v>686</v>
      </c>
      <c r="C306" s="199" t="s">
        <v>22</v>
      </c>
      <c r="D306" s="173">
        <v>0</v>
      </c>
      <c r="E306" s="232">
        <v>0</v>
      </c>
      <c r="F306" s="232">
        <v>0</v>
      </c>
      <c r="G306" s="232"/>
      <c r="H306" s="176"/>
      <c r="I306" s="177"/>
    </row>
    <row r="307" spans="1:9" s="189" customFormat="1" ht="31.5">
      <c r="A307" s="197" t="s">
        <v>687</v>
      </c>
      <c r="B307" s="205" t="s">
        <v>688</v>
      </c>
      <c r="C307" s="199" t="s">
        <v>22</v>
      </c>
      <c r="D307" s="173">
        <v>0</v>
      </c>
      <c r="E307" s="232">
        <v>0</v>
      </c>
      <c r="F307" s="232">
        <v>0</v>
      </c>
      <c r="G307" s="232"/>
      <c r="H307" s="176"/>
      <c r="I307" s="177"/>
    </row>
    <row r="308" spans="1:9" s="189" customFormat="1" ht="31.5">
      <c r="A308" s="197" t="s">
        <v>689</v>
      </c>
      <c r="B308" s="205" t="s">
        <v>690</v>
      </c>
      <c r="C308" s="199" t="s">
        <v>22</v>
      </c>
      <c r="D308" s="173">
        <v>0</v>
      </c>
      <c r="E308" s="232">
        <v>0</v>
      </c>
      <c r="F308" s="232">
        <v>0</v>
      </c>
      <c r="G308" s="232"/>
      <c r="H308" s="176"/>
      <c r="I308" s="177"/>
    </row>
    <row r="309" spans="1:9" s="189" customFormat="1" ht="31.5">
      <c r="A309" s="197" t="s">
        <v>691</v>
      </c>
      <c r="B309" s="205" t="s">
        <v>692</v>
      </c>
      <c r="C309" s="199" t="s">
        <v>22</v>
      </c>
      <c r="D309" s="173">
        <v>0</v>
      </c>
      <c r="E309" s="232">
        <v>0</v>
      </c>
      <c r="F309" s="232">
        <v>0</v>
      </c>
      <c r="G309" s="232"/>
      <c r="H309" s="176"/>
      <c r="I309" s="177"/>
    </row>
    <row r="310" spans="1:9" s="189" customFormat="1">
      <c r="A310" s="197" t="s">
        <v>693</v>
      </c>
      <c r="B310" s="203" t="s">
        <v>694</v>
      </c>
      <c r="C310" s="199" t="s">
        <v>22</v>
      </c>
      <c r="D310" s="173">
        <v>0</v>
      </c>
      <c r="E310" s="232">
        <v>0</v>
      </c>
      <c r="F310" s="232">
        <v>0</v>
      </c>
      <c r="G310" s="232"/>
      <c r="H310" s="176"/>
      <c r="I310" s="177"/>
    </row>
    <row r="311" spans="1:9" s="189" customFormat="1">
      <c r="A311" s="197" t="s">
        <v>695</v>
      </c>
      <c r="B311" s="203" t="s">
        <v>696</v>
      </c>
      <c r="C311" s="199" t="s">
        <v>22</v>
      </c>
      <c r="D311" s="173">
        <v>0</v>
      </c>
      <c r="E311" s="232">
        <v>0</v>
      </c>
      <c r="F311" s="232">
        <v>0</v>
      </c>
      <c r="G311" s="232"/>
      <c r="H311" s="176"/>
      <c r="I311" s="177"/>
    </row>
    <row r="312" spans="1:9" s="189" customFormat="1">
      <c r="A312" s="197" t="s">
        <v>697</v>
      </c>
      <c r="B312" s="203" t="s">
        <v>698</v>
      </c>
      <c r="C312" s="199" t="s">
        <v>22</v>
      </c>
      <c r="D312" s="173">
        <v>0</v>
      </c>
      <c r="E312" s="232">
        <v>0</v>
      </c>
      <c r="F312" s="232">
        <v>0</v>
      </c>
      <c r="G312" s="232"/>
      <c r="H312" s="176"/>
      <c r="I312" s="177"/>
    </row>
    <row r="313" spans="1:9" s="189" customFormat="1">
      <c r="A313" s="197" t="s">
        <v>699</v>
      </c>
      <c r="B313" s="203" t="s">
        <v>700</v>
      </c>
      <c r="C313" s="199" t="s">
        <v>22</v>
      </c>
      <c r="D313" s="173">
        <v>0</v>
      </c>
      <c r="E313" s="232">
        <v>0</v>
      </c>
      <c r="F313" s="232">
        <v>0</v>
      </c>
      <c r="G313" s="232"/>
      <c r="H313" s="176"/>
      <c r="I313" s="177"/>
    </row>
    <row r="314" spans="1:9" s="189" customFormat="1">
      <c r="A314" s="197" t="s">
        <v>701</v>
      </c>
      <c r="B314" s="203" t="s">
        <v>702</v>
      </c>
      <c r="C314" s="199" t="s">
        <v>22</v>
      </c>
      <c r="D314" s="173">
        <v>0</v>
      </c>
      <c r="E314" s="232">
        <v>0</v>
      </c>
      <c r="F314" s="238">
        <v>0</v>
      </c>
      <c r="G314" s="238"/>
      <c r="H314" s="214"/>
      <c r="I314" s="177"/>
    </row>
    <row r="315" spans="1:9" s="189" customFormat="1" ht="31.5">
      <c r="A315" s="197" t="s">
        <v>703</v>
      </c>
      <c r="B315" s="205" t="s">
        <v>704</v>
      </c>
      <c r="C315" s="199" t="s">
        <v>22</v>
      </c>
      <c r="D315" s="173">
        <v>0</v>
      </c>
      <c r="E315" s="232">
        <v>0</v>
      </c>
      <c r="F315" s="238">
        <v>0</v>
      </c>
      <c r="G315" s="238"/>
      <c r="H315" s="214"/>
      <c r="I315" s="177"/>
    </row>
    <row r="316" spans="1:9" s="189" customFormat="1">
      <c r="A316" s="197" t="s">
        <v>705</v>
      </c>
      <c r="B316" s="240" t="s">
        <v>288</v>
      </c>
      <c r="C316" s="199" t="s">
        <v>22</v>
      </c>
      <c r="D316" s="173">
        <v>0</v>
      </c>
      <c r="E316" s="232">
        <v>0</v>
      </c>
      <c r="F316" s="232">
        <v>0</v>
      </c>
      <c r="G316" s="232"/>
      <c r="H316" s="176"/>
      <c r="I316" s="177"/>
    </row>
    <row r="317" spans="1:9" s="189" customFormat="1" ht="16.5" thickBot="1">
      <c r="A317" s="217" t="s">
        <v>706</v>
      </c>
      <c r="B317" s="241" t="s">
        <v>290</v>
      </c>
      <c r="C317" s="219" t="s">
        <v>22</v>
      </c>
      <c r="D317" s="220">
        <v>0</v>
      </c>
      <c r="E317" s="242">
        <v>0</v>
      </c>
      <c r="F317" s="242">
        <v>0</v>
      </c>
      <c r="G317" s="242"/>
      <c r="H317" s="222"/>
      <c r="I317" s="177"/>
    </row>
    <row r="318" spans="1:9" s="189" customFormat="1" ht="19.5" thickBot="1">
      <c r="A318" s="1179" t="s">
        <v>707</v>
      </c>
      <c r="B318" s="1180"/>
      <c r="C318" s="1180"/>
      <c r="D318" s="1180"/>
      <c r="E318" s="1180"/>
      <c r="F318" s="1180"/>
      <c r="G318" s="1180"/>
      <c r="H318" s="1181"/>
      <c r="I318" s="177"/>
    </row>
    <row r="319" spans="1:9" ht="31.5">
      <c r="A319" s="223" t="s">
        <v>708</v>
      </c>
      <c r="B319" s="224" t="s">
        <v>709</v>
      </c>
      <c r="C319" s="225" t="s">
        <v>176</v>
      </c>
      <c r="D319" s="193" t="s">
        <v>1073</v>
      </c>
      <c r="E319" s="243" t="s">
        <v>710</v>
      </c>
      <c r="F319" s="243"/>
      <c r="G319" s="243" t="s">
        <v>710</v>
      </c>
      <c r="H319" s="244" t="s">
        <v>710</v>
      </c>
    </row>
    <row r="320" spans="1:9">
      <c r="A320" s="197" t="s">
        <v>711</v>
      </c>
      <c r="B320" s="202" t="s">
        <v>712</v>
      </c>
      <c r="C320" s="199" t="s">
        <v>165</v>
      </c>
      <c r="D320" s="173">
        <v>0</v>
      </c>
      <c r="E320" s="232"/>
      <c r="F320" s="232"/>
      <c r="G320" s="232"/>
      <c r="H320" s="176"/>
    </row>
    <row r="321" spans="1:8">
      <c r="A321" s="197" t="s">
        <v>713</v>
      </c>
      <c r="B321" s="202" t="s">
        <v>714</v>
      </c>
      <c r="C321" s="199" t="s">
        <v>715</v>
      </c>
      <c r="D321" s="173">
        <v>0</v>
      </c>
      <c r="E321" s="232"/>
      <c r="F321" s="232"/>
      <c r="G321" s="232"/>
      <c r="H321" s="176"/>
    </row>
    <row r="322" spans="1:8">
      <c r="A322" s="197" t="s">
        <v>716</v>
      </c>
      <c r="B322" s="202" t="s">
        <v>717</v>
      </c>
      <c r="C322" s="199" t="s">
        <v>165</v>
      </c>
      <c r="D322" s="173">
        <v>0</v>
      </c>
      <c r="E322" s="232"/>
      <c r="F322" s="232"/>
      <c r="G322" s="232"/>
      <c r="H322" s="176"/>
    </row>
    <row r="323" spans="1:8">
      <c r="A323" s="197" t="s">
        <v>718</v>
      </c>
      <c r="B323" s="202" t="s">
        <v>719</v>
      </c>
      <c r="C323" s="199" t="s">
        <v>715</v>
      </c>
      <c r="D323" s="173">
        <v>0</v>
      </c>
      <c r="E323" s="232"/>
      <c r="F323" s="232"/>
      <c r="G323" s="232"/>
      <c r="H323" s="176"/>
    </row>
    <row r="324" spans="1:8">
      <c r="A324" s="197" t="s">
        <v>720</v>
      </c>
      <c r="B324" s="202" t="s">
        <v>721</v>
      </c>
      <c r="C324" s="199" t="s">
        <v>722</v>
      </c>
      <c r="D324" s="173">
        <v>0</v>
      </c>
      <c r="E324" s="232"/>
      <c r="F324" s="232"/>
      <c r="G324" s="232"/>
      <c r="H324" s="176"/>
    </row>
    <row r="325" spans="1:8">
      <c r="A325" s="197" t="s">
        <v>723</v>
      </c>
      <c r="B325" s="202" t="s">
        <v>724</v>
      </c>
      <c r="C325" s="199" t="s">
        <v>176</v>
      </c>
      <c r="D325" s="173" t="s">
        <v>1073</v>
      </c>
      <c r="E325" s="245" t="s">
        <v>710</v>
      </c>
      <c r="F325" s="245"/>
      <c r="G325" s="245" t="s">
        <v>710</v>
      </c>
      <c r="H325" s="246" t="s">
        <v>710</v>
      </c>
    </row>
    <row r="326" spans="1:8">
      <c r="A326" s="197" t="s">
        <v>725</v>
      </c>
      <c r="B326" s="205" t="s">
        <v>726</v>
      </c>
      <c r="C326" s="199" t="s">
        <v>722</v>
      </c>
      <c r="D326" s="173">
        <v>0</v>
      </c>
      <c r="E326" s="232"/>
      <c r="F326" s="232"/>
      <c r="G326" s="232"/>
      <c r="H326" s="176"/>
    </row>
    <row r="327" spans="1:8">
      <c r="A327" s="197" t="s">
        <v>727</v>
      </c>
      <c r="B327" s="205" t="s">
        <v>728</v>
      </c>
      <c r="C327" s="199" t="s">
        <v>729</v>
      </c>
      <c r="D327" s="173">
        <v>0</v>
      </c>
      <c r="E327" s="232"/>
      <c r="F327" s="232"/>
      <c r="G327" s="232"/>
      <c r="H327" s="176"/>
    </row>
    <row r="328" spans="1:8">
      <c r="A328" s="197" t="s">
        <v>730</v>
      </c>
      <c r="B328" s="202" t="s">
        <v>731</v>
      </c>
      <c r="C328" s="199" t="s">
        <v>176</v>
      </c>
      <c r="D328" s="173" t="s">
        <v>1073</v>
      </c>
      <c r="E328" s="245" t="s">
        <v>710</v>
      </c>
      <c r="F328" s="245"/>
      <c r="G328" s="245" t="s">
        <v>710</v>
      </c>
      <c r="H328" s="246" t="s">
        <v>710</v>
      </c>
    </row>
    <row r="329" spans="1:8">
      <c r="A329" s="197" t="s">
        <v>732</v>
      </c>
      <c r="B329" s="205" t="s">
        <v>726</v>
      </c>
      <c r="C329" s="199" t="s">
        <v>722</v>
      </c>
      <c r="D329" s="173">
        <v>0</v>
      </c>
      <c r="E329" s="232"/>
      <c r="F329" s="232"/>
      <c r="G329" s="232"/>
      <c r="H329" s="176"/>
    </row>
    <row r="330" spans="1:8">
      <c r="A330" s="197" t="s">
        <v>733</v>
      </c>
      <c r="B330" s="205" t="s">
        <v>734</v>
      </c>
      <c r="C330" s="199" t="s">
        <v>165</v>
      </c>
      <c r="D330" s="173">
        <v>0</v>
      </c>
      <c r="E330" s="232"/>
      <c r="F330" s="232"/>
      <c r="G330" s="232"/>
      <c r="H330" s="176"/>
    </row>
    <row r="331" spans="1:8">
      <c r="A331" s="197" t="s">
        <v>735</v>
      </c>
      <c r="B331" s="205" t="s">
        <v>728</v>
      </c>
      <c r="C331" s="199" t="s">
        <v>729</v>
      </c>
      <c r="D331" s="173">
        <v>0</v>
      </c>
      <c r="E331" s="232"/>
      <c r="F331" s="232"/>
      <c r="G331" s="232"/>
      <c r="H331" s="176"/>
    </row>
    <row r="332" spans="1:8">
      <c r="A332" s="197" t="s">
        <v>736</v>
      </c>
      <c r="B332" s="202" t="s">
        <v>737</v>
      </c>
      <c r="C332" s="199" t="s">
        <v>176</v>
      </c>
      <c r="D332" s="173" t="s">
        <v>1073</v>
      </c>
      <c r="E332" s="245" t="s">
        <v>710</v>
      </c>
      <c r="F332" s="245"/>
      <c r="G332" s="245" t="s">
        <v>710</v>
      </c>
      <c r="H332" s="246" t="s">
        <v>710</v>
      </c>
    </row>
    <row r="333" spans="1:8">
      <c r="A333" s="197" t="s">
        <v>738</v>
      </c>
      <c r="B333" s="205" t="s">
        <v>726</v>
      </c>
      <c r="C333" s="199" t="s">
        <v>722</v>
      </c>
      <c r="D333" s="173">
        <v>0</v>
      </c>
      <c r="E333" s="232"/>
      <c r="F333" s="232"/>
      <c r="G333" s="232"/>
      <c r="H333" s="176"/>
    </row>
    <row r="334" spans="1:8">
      <c r="A334" s="197" t="s">
        <v>739</v>
      </c>
      <c r="B334" s="205" t="s">
        <v>728</v>
      </c>
      <c r="C334" s="199" t="s">
        <v>729</v>
      </c>
      <c r="D334" s="173">
        <v>0</v>
      </c>
      <c r="E334" s="232"/>
      <c r="F334" s="232"/>
      <c r="G334" s="232"/>
      <c r="H334" s="176"/>
    </row>
    <row r="335" spans="1:8">
      <c r="A335" s="197" t="s">
        <v>740</v>
      </c>
      <c r="B335" s="202" t="s">
        <v>741</v>
      </c>
      <c r="C335" s="199" t="s">
        <v>176</v>
      </c>
      <c r="D335" s="173" t="s">
        <v>1073</v>
      </c>
      <c r="E335" s="245" t="s">
        <v>710</v>
      </c>
      <c r="F335" s="245"/>
      <c r="G335" s="245" t="s">
        <v>710</v>
      </c>
      <c r="H335" s="246" t="s">
        <v>710</v>
      </c>
    </row>
    <row r="336" spans="1:8">
      <c r="A336" s="197" t="s">
        <v>742</v>
      </c>
      <c r="B336" s="205" t="s">
        <v>726</v>
      </c>
      <c r="C336" s="199" t="s">
        <v>722</v>
      </c>
      <c r="D336" s="173">
        <v>0</v>
      </c>
      <c r="E336" s="232"/>
      <c r="F336" s="232"/>
      <c r="G336" s="232"/>
      <c r="H336" s="176"/>
    </row>
    <row r="337" spans="1:8">
      <c r="A337" s="197" t="s">
        <v>743</v>
      </c>
      <c r="B337" s="205" t="s">
        <v>734</v>
      </c>
      <c r="C337" s="199" t="s">
        <v>165</v>
      </c>
      <c r="D337" s="173">
        <v>0</v>
      </c>
      <c r="E337" s="232"/>
      <c r="F337" s="232"/>
      <c r="G337" s="232"/>
      <c r="H337" s="176"/>
    </row>
    <row r="338" spans="1:8">
      <c r="A338" s="197" t="s">
        <v>744</v>
      </c>
      <c r="B338" s="205" t="s">
        <v>728</v>
      </c>
      <c r="C338" s="199" t="s">
        <v>729</v>
      </c>
      <c r="D338" s="173">
        <v>0</v>
      </c>
      <c r="E338" s="232"/>
      <c r="F338" s="232"/>
      <c r="G338" s="232"/>
      <c r="H338" s="176"/>
    </row>
    <row r="339" spans="1:8">
      <c r="A339" s="223" t="s">
        <v>745</v>
      </c>
      <c r="B339" s="224" t="s">
        <v>746</v>
      </c>
      <c r="C339" s="225" t="s">
        <v>176</v>
      </c>
      <c r="D339" s="173" t="s">
        <v>1073</v>
      </c>
      <c r="E339" s="245" t="s">
        <v>710</v>
      </c>
      <c r="F339" s="243"/>
      <c r="G339" s="243" t="s">
        <v>710</v>
      </c>
      <c r="H339" s="244" t="s">
        <v>710</v>
      </c>
    </row>
    <row r="340" spans="1:8">
      <c r="A340" s="197" t="s">
        <v>747</v>
      </c>
      <c r="B340" s="202" t="s">
        <v>748</v>
      </c>
      <c r="C340" s="199" t="s">
        <v>722</v>
      </c>
      <c r="D340" s="173">
        <v>153.44917100000001</v>
      </c>
      <c r="E340" s="931">
        <v>41.032311999999997</v>
      </c>
      <c r="F340" s="234">
        <f>D340-E340</f>
        <v>112.41685900000002</v>
      </c>
      <c r="G340" s="234">
        <f>F340/D340*100</f>
        <v>73.259997605330824</v>
      </c>
      <c r="H340" s="176"/>
    </row>
    <row r="341" spans="1:8" ht="31.5">
      <c r="A341" s="197" t="s">
        <v>749</v>
      </c>
      <c r="B341" s="205" t="s">
        <v>750</v>
      </c>
      <c r="C341" s="199" t="s">
        <v>722</v>
      </c>
      <c r="D341" s="173">
        <v>34.046999999999997</v>
      </c>
      <c r="E341" s="931">
        <v>9.0675679999999996</v>
      </c>
      <c r="F341" s="234">
        <f t="shared" ref="F341:F344" si="12">D341-E341</f>
        <v>24.979431999999996</v>
      </c>
      <c r="G341" s="234">
        <f t="shared" ref="G341:G350" si="13">F341/D341*100</f>
        <v>73.367497870590654</v>
      </c>
      <c r="H341" s="176"/>
    </row>
    <row r="342" spans="1:8">
      <c r="A342" s="197" t="s">
        <v>751</v>
      </c>
      <c r="B342" s="240" t="s">
        <v>752</v>
      </c>
      <c r="C342" s="199" t="s">
        <v>722</v>
      </c>
      <c r="D342" s="173">
        <v>9.1370000000000005</v>
      </c>
      <c r="E342" s="931">
        <v>2.7559209999999998</v>
      </c>
      <c r="F342" s="234">
        <f t="shared" si="12"/>
        <v>6.3810790000000006</v>
      </c>
      <c r="G342" s="234">
        <f t="shared" si="13"/>
        <v>69.837791397614097</v>
      </c>
      <c r="H342" s="176"/>
    </row>
    <row r="343" spans="1:8">
      <c r="A343" s="197" t="s">
        <v>753</v>
      </c>
      <c r="B343" s="240" t="s">
        <v>754</v>
      </c>
      <c r="C343" s="199" t="s">
        <v>722</v>
      </c>
      <c r="D343" s="173">
        <v>24.91</v>
      </c>
      <c r="E343" s="931">
        <v>6.3116469999999998</v>
      </c>
      <c r="F343" s="234">
        <f t="shared" si="12"/>
        <v>18.598352999999999</v>
      </c>
      <c r="G343" s="234">
        <f t="shared" si="13"/>
        <v>74.662195905258926</v>
      </c>
      <c r="H343" s="176"/>
    </row>
    <row r="344" spans="1:8">
      <c r="A344" s="197" t="s">
        <v>755</v>
      </c>
      <c r="B344" s="202" t="s">
        <v>756</v>
      </c>
      <c r="C344" s="199" t="s">
        <v>722</v>
      </c>
      <c r="D344" s="173">
        <v>23.499359999999982</v>
      </c>
      <c r="E344" s="931">
        <v>4.9413270000000002</v>
      </c>
      <c r="F344" s="234">
        <f t="shared" si="12"/>
        <v>18.55803299999998</v>
      </c>
      <c r="G344" s="234">
        <f t="shared" si="13"/>
        <v>78.972503932021951</v>
      </c>
      <c r="H344" s="176"/>
    </row>
    <row r="345" spans="1:8">
      <c r="A345" s="197" t="s">
        <v>757</v>
      </c>
      <c r="B345" s="202" t="s">
        <v>758</v>
      </c>
      <c r="C345" s="199" t="s">
        <v>165</v>
      </c>
      <c r="D345" s="173" t="s">
        <v>1144</v>
      </c>
      <c r="E345" s="931" t="s">
        <v>1145</v>
      </c>
      <c r="F345" s="234"/>
      <c r="G345" s="234"/>
      <c r="H345" s="176"/>
    </row>
    <row r="346" spans="1:8" ht="31.5">
      <c r="A346" s="197" t="s">
        <v>759</v>
      </c>
      <c r="B346" s="205" t="s">
        <v>760</v>
      </c>
      <c r="C346" s="199" t="s">
        <v>165</v>
      </c>
      <c r="D346" s="173">
        <v>4.59</v>
      </c>
      <c r="E346" s="500">
        <v>4.5869999999999997</v>
      </c>
      <c r="F346" s="234">
        <f>D346-E346</f>
        <v>3.0000000000001137E-3</v>
      </c>
      <c r="G346" s="234">
        <f t="shared" si="13"/>
        <v>6.5359477124185481E-2</v>
      </c>
      <c r="H346" s="176"/>
    </row>
    <row r="347" spans="1:8">
      <c r="A347" s="197" t="s">
        <v>761</v>
      </c>
      <c r="B347" s="240" t="s">
        <v>752</v>
      </c>
      <c r="C347" s="199" t="s">
        <v>165</v>
      </c>
      <c r="D347" s="173">
        <v>1.26</v>
      </c>
      <c r="E347" s="912">
        <v>1.3939999999999999</v>
      </c>
      <c r="F347" s="922">
        <f>D347-E347</f>
        <v>-0.1339999999999999</v>
      </c>
      <c r="G347" s="234">
        <f t="shared" si="13"/>
        <v>-10.634920634920626</v>
      </c>
      <c r="H347" s="176"/>
    </row>
    <row r="348" spans="1:8">
      <c r="A348" s="197" t="s">
        <v>762</v>
      </c>
      <c r="B348" s="240" t="s">
        <v>754</v>
      </c>
      <c r="C348" s="199" t="s">
        <v>165</v>
      </c>
      <c r="D348" s="173">
        <v>3.33</v>
      </c>
      <c r="E348" s="912">
        <v>3.1930000000000001</v>
      </c>
      <c r="F348" s="232">
        <f t="shared" ref="F348:F350" si="14">D348-E348</f>
        <v>0.13700000000000001</v>
      </c>
      <c r="G348" s="234">
        <f t="shared" si="13"/>
        <v>4.1141141141141144</v>
      </c>
      <c r="H348" s="176"/>
    </row>
    <row r="349" spans="1:8">
      <c r="A349" s="197" t="s">
        <v>763</v>
      </c>
      <c r="B349" s="202" t="s">
        <v>764</v>
      </c>
      <c r="C349" s="199" t="s">
        <v>765</v>
      </c>
      <c r="D349" s="173">
        <v>4578.8693999999996</v>
      </c>
      <c r="E349" s="932">
        <v>4174.87</v>
      </c>
      <c r="F349" s="247">
        <f t="shared" si="14"/>
        <v>403.9993999999997</v>
      </c>
      <c r="G349" s="234">
        <f t="shared" si="13"/>
        <v>8.8231256388312733</v>
      </c>
      <c r="H349" s="176"/>
    </row>
    <row r="350" spans="1:8" ht="31.5">
      <c r="A350" s="197" t="s">
        <v>766</v>
      </c>
      <c r="B350" s="202" t="s">
        <v>767</v>
      </c>
      <c r="C350" s="199" t="s">
        <v>267</v>
      </c>
      <c r="D350" s="173">
        <v>283.26337999999998</v>
      </c>
      <c r="E350" s="200">
        <v>52.076314699999998</v>
      </c>
      <c r="F350" s="175">
        <f t="shared" si="14"/>
        <v>231.18706529999997</v>
      </c>
      <c r="G350" s="234">
        <f t="shared" si="13"/>
        <v>81.615585219663757</v>
      </c>
      <c r="H350" s="176"/>
    </row>
    <row r="351" spans="1:8">
      <c r="A351" s="197" t="s">
        <v>768</v>
      </c>
      <c r="B351" s="228" t="s">
        <v>769</v>
      </c>
      <c r="C351" s="199" t="s">
        <v>176</v>
      </c>
      <c r="D351" s="173" t="s">
        <v>1073</v>
      </c>
      <c r="E351" s="245" t="s">
        <v>710</v>
      </c>
      <c r="F351" s="245"/>
      <c r="G351" s="245" t="s">
        <v>710</v>
      </c>
      <c r="H351" s="246" t="s">
        <v>710</v>
      </c>
    </row>
    <row r="352" spans="1:8">
      <c r="A352" s="197" t="s">
        <v>770</v>
      </c>
      <c r="B352" s="202" t="s">
        <v>771</v>
      </c>
      <c r="C352" s="199" t="s">
        <v>722</v>
      </c>
      <c r="D352" s="173">
        <v>0</v>
      </c>
      <c r="E352" s="232"/>
      <c r="F352" s="232"/>
      <c r="G352" s="232"/>
      <c r="H352" s="176"/>
    </row>
    <row r="353" spans="1:8">
      <c r="A353" s="197" t="s">
        <v>772</v>
      </c>
      <c r="B353" s="202" t="s">
        <v>773</v>
      </c>
      <c r="C353" s="199" t="s">
        <v>715</v>
      </c>
      <c r="D353" s="173">
        <v>0</v>
      </c>
      <c r="E353" s="232"/>
      <c r="F353" s="232"/>
      <c r="G353" s="232"/>
      <c r="H353" s="176"/>
    </row>
    <row r="354" spans="1:8" ht="47.25">
      <c r="A354" s="197" t="s">
        <v>774</v>
      </c>
      <c r="B354" s="202" t="s">
        <v>775</v>
      </c>
      <c r="C354" s="199" t="s">
        <v>267</v>
      </c>
      <c r="D354" s="173">
        <v>0</v>
      </c>
      <c r="E354" s="232"/>
      <c r="F354" s="232"/>
      <c r="G354" s="232"/>
      <c r="H354" s="176"/>
    </row>
    <row r="355" spans="1:8" ht="31.5">
      <c r="A355" s="197" t="s">
        <v>776</v>
      </c>
      <c r="B355" s="202" t="s">
        <v>777</v>
      </c>
      <c r="C355" s="199" t="s">
        <v>267</v>
      </c>
      <c r="D355" s="173">
        <v>0</v>
      </c>
      <c r="E355" s="232"/>
      <c r="F355" s="232"/>
      <c r="G355" s="232"/>
      <c r="H355" s="176"/>
    </row>
    <row r="356" spans="1:8">
      <c r="A356" s="197" t="s">
        <v>778</v>
      </c>
      <c r="B356" s="228" t="s">
        <v>779</v>
      </c>
      <c r="C356" s="246" t="s">
        <v>176</v>
      </c>
      <c r="D356" s="173" t="s">
        <v>1073</v>
      </c>
      <c r="E356" s="245" t="s">
        <v>710</v>
      </c>
      <c r="F356" s="245"/>
      <c r="G356" s="245" t="s">
        <v>710</v>
      </c>
      <c r="H356" s="246" t="s">
        <v>710</v>
      </c>
    </row>
    <row r="357" spans="1:8">
      <c r="A357" s="197" t="s">
        <v>780</v>
      </c>
      <c r="B357" s="202" t="s">
        <v>781</v>
      </c>
      <c r="C357" s="199" t="s">
        <v>165</v>
      </c>
      <c r="D357" s="173">
        <v>0</v>
      </c>
      <c r="E357" s="232"/>
      <c r="F357" s="232"/>
      <c r="G357" s="232"/>
      <c r="H357" s="176"/>
    </row>
    <row r="358" spans="1:8" ht="47.25">
      <c r="A358" s="197" t="s">
        <v>782</v>
      </c>
      <c r="B358" s="205" t="s">
        <v>783</v>
      </c>
      <c r="C358" s="199" t="s">
        <v>165</v>
      </c>
      <c r="D358" s="173">
        <v>0</v>
      </c>
      <c r="E358" s="232"/>
      <c r="F358" s="232"/>
      <c r="G358" s="232"/>
      <c r="H358" s="176"/>
    </row>
    <row r="359" spans="1:8" ht="47.25">
      <c r="A359" s="197" t="s">
        <v>784</v>
      </c>
      <c r="B359" s="205" t="s">
        <v>785</v>
      </c>
      <c r="C359" s="199" t="s">
        <v>165</v>
      </c>
      <c r="D359" s="173">
        <v>0</v>
      </c>
      <c r="E359" s="232"/>
      <c r="F359" s="232"/>
      <c r="G359" s="232"/>
      <c r="H359" s="176"/>
    </row>
    <row r="360" spans="1:8" ht="31.5">
      <c r="A360" s="197" t="s">
        <v>786</v>
      </c>
      <c r="B360" s="205" t="s">
        <v>787</v>
      </c>
      <c r="C360" s="199" t="s">
        <v>165</v>
      </c>
      <c r="D360" s="173">
        <v>0</v>
      </c>
      <c r="E360" s="232"/>
      <c r="F360" s="232"/>
      <c r="G360" s="232"/>
      <c r="H360" s="176"/>
    </row>
    <row r="361" spans="1:8">
      <c r="A361" s="197" t="s">
        <v>788</v>
      </c>
      <c r="B361" s="202" t="s">
        <v>789</v>
      </c>
      <c r="C361" s="199" t="s">
        <v>722</v>
      </c>
      <c r="D361" s="173">
        <v>0</v>
      </c>
      <c r="E361" s="232"/>
      <c r="F361" s="232"/>
      <c r="G361" s="232"/>
      <c r="H361" s="176"/>
    </row>
    <row r="362" spans="1:8" ht="31.5">
      <c r="A362" s="197" t="s">
        <v>790</v>
      </c>
      <c r="B362" s="205" t="s">
        <v>791</v>
      </c>
      <c r="C362" s="199" t="s">
        <v>722</v>
      </c>
      <c r="D362" s="173">
        <v>0</v>
      </c>
      <c r="E362" s="232"/>
      <c r="F362" s="232"/>
      <c r="G362" s="232"/>
      <c r="H362" s="176"/>
    </row>
    <row r="363" spans="1:8">
      <c r="A363" s="197" t="s">
        <v>792</v>
      </c>
      <c r="B363" s="205" t="s">
        <v>793</v>
      </c>
      <c r="C363" s="199" t="s">
        <v>722</v>
      </c>
      <c r="D363" s="173">
        <v>0</v>
      </c>
      <c r="E363" s="232"/>
      <c r="F363" s="232"/>
      <c r="G363" s="232"/>
      <c r="H363" s="176"/>
    </row>
    <row r="364" spans="1:8" ht="31.5">
      <c r="A364" s="197" t="s">
        <v>794</v>
      </c>
      <c r="B364" s="202" t="s">
        <v>795</v>
      </c>
      <c r="C364" s="199" t="s">
        <v>267</v>
      </c>
      <c r="D364" s="173">
        <v>0</v>
      </c>
      <c r="E364" s="232"/>
      <c r="F364" s="232"/>
      <c r="G364" s="232"/>
      <c r="H364" s="176"/>
    </row>
    <row r="365" spans="1:8">
      <c r="A365" s="197" t="s">
        <v>796</v>
      </c>
      <c r="B365" s="205" t="s">
        <v>797</v>
      </c>
      <c r="C365" s="199" t="s">
        <v>267</v>
      </c>
      <c r="D365" s="173">
        <v>0</v>
      </c>
      <c r="E365" s="232"/>
      <c r="F365" s="238"/>
      <c r="G365" s="238"/>
      <c r="H365" s="214"/>
    </row>
    <row r="366" spans="1:8">
      <c r="A366" s="197" t="s">
        <v>798</v>
      </c>
      <c r="B366" s="205" t="s">
        <v>290</v>
      </c>
      <c r="C366" s="199" t="s">
        <v>267</v>
      </c>
      <c r="D366" s="173">
        <v>0</v>
      </c>
      <c r="E366" s="232"/>
      <c r="F366" s="238"/>
      <c r="G366" s="238"/>
      <c r="H366" s="214"/>
    </row>
    <row r="367" spans="1:8" ht="16.5" thickBot="1">
      <c r="A367" s="217" t="s">
        <v>799</v>
      </c>
      <c r="B367" s="248" t="s">
        <v>800</v>
      </c>
      <c r="C367" s="219" t="s">
        <v>801</v>
      </c>
      <c r="D367" s="249">
        <v>122</v>
      </c>
      <c r="E367" s="242">
        <v>113</v>
      </c>
      <c r="F367" s="921">
        <f>D367-E367</f>
        <v>9</v>
      </c>
      <c r="G367" s="242">
        <f>F367/D367*100</f>
        <v>7.3770491803278686</v>
      </c>
      <c r="H367" s="250"/>
    </row>
    <row r="368" spans="1:8">
      <c r="A368" s="1182" t="s">
        <v>802</v>
      </c>
      <c r="B368" s="1183"/>
      <c r="C368" s="1183"/>
      <c r="D368" s="1183"/>
      <c r="E368" s="1183"/>
      <c r="F368" s="1183"/>
      <c r="G368" s="1183"/>
      <c r="H368" s="1184"/>
    </row>
    <row r="369" spans="1:9" ht="16.5" thickBot="1">
      <c r="A369" s="1182"/>
      <c r="B369" s="1183"/>
      <c r="C369" s="1183"/>
      <c r="D369" s="1183"/>
      <c r="E369" s="1183"/>
      <c r="F369" s="1183"/>
      <c r="G369" s="1183"/>
      <c r="H369" s="1184"/>
    </row>
    <row r="370" spans="1:9" s="182" customFormat="1" ht="67.5" customHeight="1">
      <c r="A370" s="1170" t="s">
        <v>257</v>
      </c>
      <c r="B370" s="1172" t="s">
        <v>258</v>
      </c>
      <c r="C370" s="1174" t="s">
        <v>259</v>
      </c>
      <c r="D370" s="1176" t="s">
        <v>1080</v>
      </c>
      <c r="E370" s="1177"/>
      <c r="F370" s="1178" t="s">
        <v>1071</v>
      </c>
      <c r="G370" s="1177"/>
      <c r="H370" s="1164" t="s">
        <v>12</v>
      </c>
      <c r="I370" s="177"/>
    </row>
    <row r="371" spans="1:9" s="182" customFormat="1">
      <c r="A371" s="1171"/>
      <c r="B371" s="1173"/>
      <c r="C371" s="1175"/>
      <c r="D371" s="183" t="s">
        <v>260</v>
      </c>
      <c r="E371" s="184" t="s">
        <v>14</v>
      </c>
      <c r="F371" s="184" t="s">
        <v>261</v>
      </c>
      <c r="G371" s="183" t="s">
        <v>262</v>
      </c>
      <c r="H371" s="1165"/>
      <c r="I371" s="177"/>
    </row>
    <row r="372" spans="1:9" ht="16.5" thickBot="1">
      <c r="A372" s="251">
        <v>1</v>
      </c>
      <c r="B372" s="188">
        <v>2</v>
      </c>
      <c r="C372" s="187">
        <v>3</v>
      </c>
      <c r="D372" s="252">
        <v>4</v>
      </c>
      <c r="E372" s="253">
        <v>5</v>
      </c>
      <c r="F372" s="253">
        <v>6</v>
      </c>
      <c r="G372" s="253">
        <v>7</v>
      </c>
      <c r="H372" s="254">
        <v>8</v>
      </c>
    </row>
    <row r="373" spans="1:9">
      <c r="A373" s="1166" t="s">
        <v>804</v>
      </c>
      <c r="B373" s="1167"/>
      <c r="C373" s="199" t="s">
        <v>267</v>
      </c>
      <c r="D373" s="298">
        <v>22.131391000000001</v>
      </c>
      <c r="E373" s="255">
        <v>0</v>
      </c>
      <c r="F373" s="256">
        <f>D373-E373</f>
        <v>22.131391000000001</v>
      </c>
      <c r="G373" s="257">
        <f>F373/D373*100</f>
        <v>100</v>
      </c>
      <c r="H373" s="258"/>
    </row>
    <row r="374" spans="1:9">
      <c r="A374" s="197" t="s">
        <v>265</v>
      </c>
      <c r="B374" s="259" t="s">
        <v>805</v>
      </c>
      <c r="C374" s="199" t="s">
        <v>267</v>
      </c>
      <c r="D374" s="298">
        <v>22.131391000000001</v>
      </c>
      <c r="E374" s="173">
        <v>0</v>
      </c>
      <c r="F374" s="261">
        <f>D374-E374</f>
        <v>22.131391000000001</v>
      </c>
      <c r="G374" s="262">
        <f>F374/D374*100</f>
        <v>100</v>
      </c>
      <c r="H374" s="263"/>
    </row>
    <row r="375" spans="1:9">
      <c r="A375" s="197" t="s">
        <v>268</v>
      </c>
      <c r="B375" s="202" t="s">
        <v>806</v>
      </c>
      <c r="C375" s="199" t="s">
        <v>267</v>
      </c>
      <c r="D375" s="298">
        <v>14.4281974</v>
      </c>
      <c r="E375" s="173">
        <v>0</v>
      </c>
      <c r="F375" s="261">
        <f t="shared" ref="F375:F376" si="15">D375-E375</f>
        <v>14.4281974</v>
      </c>
      <c r="G375" s="262">
        <f t="shared" ref="G375:G376" si="16">F375/D375*100</f>
        <v>100</v>
      </c>
      <c r="H375" s="263"/>
    </row>
    <row r="376" spans="1:9" ht="31.5">
      <c r="A376" s="197" t="s">
        <v>270</v>
      </c>
      <c r="B376" s="205" t="s">
        <v>807</v>
      </c>
      <c r="C376" s="199" t="s">
        <v>267</v>
      </c>
      <c r="D376" s="298">
        <v>14.4281974</v>
      </c>
      <c r="E376" s="173">
        <v>0</v>
      </c>
      <c r="F376" s="261">
        <f t="shared" si="15"/>
        <v>14.4281974</v>
      </c>
      <c r="G376" s="262">
        <f t="shared" si="16"/>
        <v>100</v>
      </c>
      <c r="H376" s="263"/>
    </row>
    <row r="377" spans="1:9">
      <c r="A377" s="197" t="s">
        <v>808</v>
      </c>
      <c r="B377" s="206" t="s">
        <v>809</v>
      </c>
      <c r="C377" s="199" t="s">
        <v>267</v>
      </c>
      <c r="D377" s="260">
        <v>0</v>
      </c>
      <c r="E377" s="265"/>
      <c r="F377" s="265"/>
      <c r="G377" s="262"/>
      <c r="H377" s="263"/>
    </row>
    <row r="378" spans="1:9" ht="31.5">
      <c r="A378" s="197" t="s">
        <v>810</v>
      </c>
      <c r="B378" s="207" t="s">
        <v>271</v>
      </c>
      <c r="C378" s="199" t="s">
        <v>267</v>
      </c>
      <c r="D378" s="260">
        <v>0</v>
      </c>
      <c r="E378" s="265"/>
      <c r="F378" s="265"/>
      <c r="G378" s="262"/>
      <c r="H378" s="263"/>
    </row>
    <row r="379" spans="1:9" ht="31.5">
      <c r="A379" s="197" t="s">
        <v>811</v>
      </c>
      <c r="B379" s="207" t="s">
        <v>273</v>
      </c>
      <c r="C379" s="199" t="s">
        <v>267</v>
      </c>
      <c r="D379" s="260">
        <v>0</v>
      </c>
      <c r="E379" s="265"/>
      <c r="F379" s="265"/>
      <c r="G379" s="262"/>
      <c r="H379" s="263"/>
    </row>
    <row r="380" spans="1:9" ht="31.5">
      <c r="A380" s="197" t="s">
        <v>812</v>
      </c>
      <c r="B380" s="207" t="s">
        <v>275</v>
      </c>
      <c r="C380" s="199" t="s">
        <v>267</v>
      </c>
      <c r="D380" s="260">
        <v>0</v>
      </c>
      <c r="E380" s="265"/>
      <c r="F380" s="265"/>
      <c r="G380" s="262"/>
      <c r="H380" s="263"/>
    </row>
    <row r="381" spans="1:9">
      <c r="A381" s="197" t="s">
        <v>813</v>
      </c>
      <c r="B381" s="206" t="s">
        <v>814</v>
      </c>
      <c r="C381" s="199" t="s">
        <v>267</v>
      </c>
      <c r="D381" s="260">
        <v>0</v>
      </c>
      <c r="E381" s="265"/>
      <c r="F381" s="265"/>
      <c r="G381" s="262"/>
      <c r="H381" s="263"/>
    </row>
    <row r="382" spans="1:9">
      <c r="A382" s="197" t="s">
        <v>815</v>
      </c>
      <c r="B382" s="206" t="s">
        <v>816</v>
      </c>
      <c r="C382" s="199" t="s">
        <v>267</v>
      </c>
      <c r="D382" s="260">
        <v>0</v>
      </c>
      <c r="E382" s="265"/>
      <c r="F382" s="265"/>
      <c r="G382" s="262"/>
      <c r="H382" s="263"/>
    </row>
    <row r="383" spans="1:9">
      <c r="A383" s="197" t="s">
        <v>817</v>
      </c>
      <c r="B383" s="206" t="s">
        <v>818</v>
      </c>
      <c r="C383" s="199" t="s">
        <v>267</v>
      </c>
      <c r="D383" s="260">
        <v>0</v>
      </c>
      <c r="E383" s="265"/>
      <c r="F383" s="265"/>
      <c r="G383" s="262"/>
      <c r="H383" s="263"/>
    </row>
    <row r="384" spans="1:9">
      <c r="A384" s="197" t="s">
        <v>819</v>
      </c>
      <c r="B384" s="206" t="s">
        <v>820</v>
      </c>
      <c r="C384" s="199" t="s">
        <v>267</v>
      </c>
      <c r="D384" s="260">
        <v>0</v>
      </c>
      <c r="E384" s="265"/>
      <c r="F384" s="265"/>
      <c r="G384" s="262"/>
      <c r="H384" s="263"/>
    </row>
    <row r="385" spans="1:8" ht="31.5">
      <c r="A385" s="197" t="s">
        <v>821</v>
      </c>
      <c r="B385" s="207" t="s">
        <v>822</v>
      </c>
      <c r="C385" s="199" t="s">
        <v>267</v>
      </c>
      <c r="D385" s="260">
        <v>0</v>
      </c>
      <c r="E385" s="265"/>
      <c r="F385" s="265"/>
      <c r="G385" s="262"/>
      <c r="H385" s="263"/>
    </row>
    <row r="386" spans="1:8">
      <c r="A386" s="197" t="s">
        <v>823</v>
      </c>
      <c r="B386" s="207" t="s">
        <v>824</v>
      </c>
      <c r="C386" s="199" t="s">
        <v>267</v>
      </c>
      <c r="D386" s="260">
        <v>0</v>
      </c>
      <c r="E386" s="265"/>
      <c r="F386" s="265"/>
      <c r="G386" s="262"/>
      <c r="H386" s="263"/>
    </row>
    <row r="387" spans="1:8">
      <c r="A387" s="197" t="s">
        <v>825</v>
      </c>
      <c r="B387" s="207" t="s">
        <v>826</v>
      </c>
      <c r="C387" s="199" t="s">
        <v>267</v>
      </c>
      <c r="D387" s="260">
        <v>0</v>
      </c>
      <c r="E387" s="265"/>
      <c r="F387" s="265"/>
      <c r="G387" s="262"/>
      <c r="H387" s="263"/>
    </row>
    <row r="388" spans="1:8">
      <c r="A388" s="197" t="s">
        <v>827</v>
      </c>
      <c r="B388" s="207" t="s">
        <v>824</v>
      </c>
      <c r="C388" s="199" t="s">
        <v>267</v>
      </c>
      <c r="D388" s="260">
        <v>0</v>
      </c>
      <c r="E388" s="265"/>
      <c r="F388" s="265"/>
      <c r="G388" s="262"/>
      <c r="H388" s="263"/>
    </row>
    <row r="389" spans="1:8">
      <c r="A389" s="197" t="s">
        <v>828</v>
      </c>
      <c r="B389" s="206" t="s">
        <v>829</v>
      </c>
      <c r="C389" s="199" t="s">
        <v>267</v>
      </c>
      <c r="D389" s="260">
        <v>0</v>
      </c>
      <c r="E389" s="265"/>
      <c r="F389" s="265"/>
      <c r="G389" s="262"/>
      <c r="H389" s="263"/>
    </row>
    <row r="390" spans="1:8">
      <c r="A390" s="197" t="s">
        <v>830</v>
      </c>
      <c r="B390" s="206" t="s">
        <v>638</v>
      </c>
      <c r="C390" s="199" t="s">
        <v>267</v>
      </c>
      <c r="D390" s="260">
        <v>0</v>
      </c>
      <c r="E390" s="265"/>
      <c r="F390" s="265"/>
      <c r="G390" s="262"/>
      <c r="H390" s="263"/>
    </row>
    <row r="391" spans="1:8" ht="31.5">
      <c r="A391" s="197" t="s">
        <v>831</v>
      </c>
      <c r="B391" s="206" t="s">
        <v>832</v>
      </c>
      <c r="C391" s="199" t="s">
        <v>267</v>
      </c>
      <c r="D391" s="260">
        <v>0</v>
      </c>
      <c r="E391" s="265"/>
      <c r="F391" s="265"/>
      <c r="G391" s="262"/>
      <c r="H391" s="263"/>
    </row>
    <row r="392" spans="1:8">
      <c r="A392" s="197" t="s">
        <v>833</v>
      </c>
      <c r="B392" s="207" t="s">
        <v>288</v>
      </c>
      <c r="C392" s="199" t="s">
        <v>267</v>
      </c>
      <c r="D392" s="260">
        <v>0</v>
      </c>
      <c r="E392" s="265"/>
      <c r="F392" s="265"/>
      <c r="G392" s="262"/>
      <c r="H392" s="263"/>
    </row>
    <row r="393" spans="1:8">
      <c r="A393" s="197" t="s">
        <v>834</v>
      </c>
      <c r="B393" s="266" t="s">
        <v>290</v>
      </c>
      <c r="C393" s="199" t="s">
        <v>267</v>
      </c>
      <c r="D393" s="260">
        <v>0</v>
      </c>
      <c r="E393" s="265"/>
      <c r="F393" s="265"/>
      <c r="G393" s="262"/>
      <c r="H393" s="263"/>
    </row>
    <row r="394" spans="1:8" ht="31.5">
      <c r="A394" s="197" t="s">
        <v>272</v>
      </c>
      <c r="B394" s="205" t="s">
        <v>835</v>
      </c>
      <c r="C394" s="199" t="s">
        <v>267</v>
      </c>
      <c r="D394" s="260">
        <v>0</v>
      </c>
      <c r="E394" s="264"/>
      <c r="F394" s="264"/>
      <c r="G394" s="262"/>
      <c r="H394" s="263"/>
    </row>
    <row r="395" spans="1:8" ht="31.5">
      <c r="A395" s="197" t="s">
        <v>836</v>
      </c>
      <c r="B395" s="206" t="s">
        <v>271</v>
      </c>
      <c r="C395" s="199" t="s">
        <v>267</v>
      </c>
      <c r="D395" s="260">
        <v>0</v>
      </c>
      <c r="E395" s="264"/>
      <c r="F395" s="264"/>
      <c r="G395" s="262"/>
      <c r="H395" s="263"/>
    </row>
    <row r="396" spans="1:8" ht="31.5">
      <c r="A396" s="197" t="s">
        <v>837</v>
      </c>
      <c r="B396" s="206" t="s">
        <v>273</v>
      </c>
      <c r="C396" s="199" t="s">
        <v>267</v>
      </c>
      <c r="D396" s="260">
        <v>0</v>
      </c>
      <c r="E396" s="264"/>
      <c r="F396" s="264"/>
      <c r="G396" s="262"/>
      <c r="H396" s="263"/>
    </row>
    <row r="397" spans="1:8" ht="31.5">
      <c r="A397" s="197" t="s">
        <v>838</v>
      </c>
      <c r="B397" s="206" t="s">
        <v>275</v>
      </c>
      <c r="C397" s="199" t="s">
        <v>267</v>
      </c>
      <c r="D397" s="260">
        <v>0</v>
      </c>
      <c r="E397" s="264"/>
      <c r="F397" s="264"/>
      <c r="G397" s="262"/>
      <c r="H397" s="263"/>
    </row>
    <row r="398" spans="1:8">
      <c r="A398" s="197" t="s">
        <v>274</v>
      </c>
      <c r="B398" s="205" t="s">
        <v>839</v>
      </c>
      <c r="C398" s="199" t="s">
        <v>267</v>
      </c>
      <c r="D398" s="260">
        <v>0</v>
      </c>
      <c r="E398" s="264"/>
      <c r="F398" s="264"/>
      <c r="G398" s="262"/>
      <c r="H398" s="263"/>
    </row>
    <row r="399" spans="1:8">
      <c r="A399" s="197" t="s">
        <v>33</v>
      </c>
      <c r="B399" s="202" t="s">
        <v>840</v>
      </c>
      <c r="C399" s="199" t="s">
        <v>267</v>
      </c>
      <c r="D399" s="298">
        <v>7.7031900000000002</v>
      </c>
      <c r="E399" s="173">
        <v>2.8149099999999998</v>
      </c>
      <c r="F399" s="267">
        <f>D399-E399</f>
        <v>4.88828</v>
      </c>
      <c r="G399" s="267">
        <f>F399/D399*100</f>
        <v>63.457866156748047</v>
      </c>
      <c r="H399" s="263"/>
    </row>
    <row r="400" spans="1:8">
      <c r="A400" s="197" t="s">
        <v>841</v>
      </c>
      <c r="B400" s="205" t="s">
        <v>842</v>
      </c>
      <c r="C400" s="199" t="s">
        <v>267</v>
      </c>
      <c r="D400" s="298">
        <v>7.7031900000000002</v>
      </c>
      <c r="E400" s="173">
        <v>2.8149099999999998</v>
      </c>
      <c r="F400" s="267">
        <f>D400-E400</f>
        <v>4.88828</v>
      </c>
      <c r="G400" s="267">
        <f>F400/D400*100</f>
        <v>63.457866156748047</v>
      </c>
      <c r="H400" s="263"/>
    </row>
    <row r="401" spans="1:8">
      <c r="A401" s="197" t="s">
        <v>843</v>
      </c>
      <c r="B401" s="206" t="s">
        <v>844</v>
      </c>
      <c r="C401" s="199" t="s">
        <v>267</v>
      </c>
      <c r="D401" s="260">
        <v>0</v>
      </c>
      <c r="E401" s="265"/>
      <c r="F401" s="267"/>
      <c r="G401" s="267"/>
      <c r="H401" s="263"/>
    </row>
    <row r="402" spans="1:8" ht="31.5">
      <c r="A402" s="197" t="s">
        <v>845</v>
      </c>
      <c r="B402" s="206" t="s">
        <v>271</v>
      </c>
      <c r="C402" s="199" t="s">
        <v>267</v>
      </c>
      <c r="D402" s="260">
        <v>0</v>
      </c>
      <c r="E402" s="265"/>
      <c r="F402" s="267"/>
      <c r="G402" s="267"/>
      <c r="H402" s="263"/>
    </row>
    <row r="403" spans="1:8" ht="31.5">
      <c r="A403" s="197" t="s">
        <v>846</v>
      </c>
      <c r="B403" s="206" t="s">
        <v>273</v>
      </c>
      <c r="C403" s="199" t="s">
        <v>267</v>
      </c>
      <c r="D403" s="260">
        <v>0</v>
      </c>
      <c r="E403" s="265"/>
      <c r="F403" s="267"/>
      <c r="G403" s="267"/>
      <c r="H403" s="263"/>
    </row>
    <row r="404" spans="1:8" ht="31.5">
      <c r="A404" s="197" t="s">
        <v>847</v>
      </c>
      <c r="B404" s="206" t="s">
        <v>275</v>
      </c>
      <c r="C404" s="199" t="s">
        <v>267</v>
      </c>
      <c r="D404" s="260">
        <v>0</v>
      </c>
      <c r="E404" s="265"/>
      <c r="F404" s="267"/>
      <c r="G404" s="267"/>
      <c r="H404" s="263"/>
    </row>
    <row r="405" spans="1:8" ht="18.75">
      <c r="A405" s="197" t="s">
        <v>848</v>
      </c>
      <c r="B405" s="206" t="s">
        <v>624</v>
      </c>
      <c r="C405" s="199" t="s">
        <v>267</v>
      </c>
      <c r="D405" s="260">
        <v>0</v>
      </c>
      <c r="E405" s="268"/>
      <c r="F405" s="269"/>
      <c r="G405" s="270"/>
      <c r="H405" s="263"/>
    </row>
    <row r="406" spans="1:8">
      <c r="A406" s="197" t="s">
        <v>849</v>
      </c>
      <c r="B406" s="206" t="s">
        <v>627</v>
      </c>
      <c r="C406" s="199" t="s">
        <v>267</v>
      </c>
      <c r="D406" s="298">
        <v>7.7031900000000002</v>
      </c>
      <c r="E406" s="200">
        <v>2.8149099999999998</v>
      </c>
      <c r="F406" s="267">
        <f>D406-E406</f>
        <v>4.88828</v>
      </c>
      <c r="G406" s="267">
        <f>F406/D406*100</f>
        <v>63.457866156748047</v>
      </c>
      <c r="H406" s="263"/>
    </row>
    <row r="407" spans="1:8" ht="18.75">
      <c r="A407" s="197" t="s">
        <v>850</v>
      </c>
      <c r="B407" s="206" t="s">
        <v>630</v>
      </c>
      <c r="C407" s="199" t="s">
        <v>267</v>
      </c>
      <c r="D407" s="260">
        <v>0</v>
      </c>
      <c r="E407" s="268"/>
      <c r="F407" s="268"/>
      <c r="G407" s="271"/>
      <c r="H407" s="263"/>
    </row>
    <row r="408" spans="1:8" ht="18.75">
      <c r="A408" s="197" t="s">
        <v>851</v>
      </c>
      <c r="B408" s="206" t="s">
        <v>636</v>
      </c>
      <c r="C408" s="199" t="s">
        <v>267</v>
      </c>
      <c r="D408" s="260">
        <v>0</v>
      </c>
      <c r="E408" s="268"/>
      <c r="F408" s="268"/>
      <c r="G408" s="271"/>
      <c r="H408" s="263"/>
    </row>
    <row r="409" spans="1:8" ht="18.75">
      <c r="A409" s="197" t="s">
        <v>852</v>
      </c>
      <c r="B409" s="206" t="s">
        <v>638</v>
      </c>
      <c r="C409" s="199" t="s">
        <v>267</v>
      </c>
      <c r="D409" s="260">
        <v>0</v>
      </c>
      <c r="E409" s="268"/>
      <c r="F409" s="268"/>
      <c r="G409" s="271"/>
      <c r="H409" s="263"/>
    </row>
    <row r="410" spans="1:8" ht="31.5">
      <c r="A410" s="197" t="s">
        <v>853</v>
      </c>
      <c r="B410" s="206" t="s">
        <v>641</v>
      </c>
      <c r="C410" s="199" t="s">
        <v>267</v>
      </c>
      <c r="D410" s="260">
        <v>0</v>
      </c>
      <c r="E410" s="268"/>
      <c r="F410" s="268"/>
      <c r="G410" s="271"/>
      <c r="H410" s="263"/>
    </row>
    <row r="411" spans="1:8" ht="18.75">
      <c r="A411" s="197" t="s">
        <v>854</v>
      </c>
      <c r="B411" s="207" t="s">
        <v>288</v>
      </c>
      <c r="C411" s="199" t="s">
        <v>267</v>
      </c>
      <c r="D411" s="260">
        <v>0</v>
      </c>
      <c r="E411" s="268"/>
      <c r="F411" s="268"/>
      <c r="G411" s="271"/>
      <c r="H411" s="263"/>
    </row>
    <row r="412" spans="1:8" ht="18.75">
      <c r="A412" s="197" t="s">
        <v>855</v>
      </c>
      <c r="B412" s="266" t="s">
        <v>290</v>
      </c>
      <c r="C412" s="199" t="s">
        <v>267</v>
      </c>
      <c r="D412" s="260">
        <v>0</v>
      </c>
      <c r="E412" s="268"/>
      <c r="F412" s="268"/>
      <c r="G412" s="271"/>
      <c r="H412" s="263"/>
    </row>
    <row r="413" spans="1:8" ht="18.75">
      <c r="A413" s="197" t="s">
        <v>856</v>
      </c>
      <c r="B413" s="205" t="s">
        <v>857</v>
      </c>
      <c r="C413" s="199" t="s">
        <v>267</v>
      </c>
      <c r="D413" s="260">
        <v>0</v>
      </c>
      <c r="E413" s="272"/>
      <c r="F413" s="272"/>
      <c r="G413" s="271"/>
      <c r="H413" s="263"/>
    </row>
    <row r="414" spans="1:8" ht="18.75">
      <c r="A414" s="197" t="s">
        <v>35</v>
      </c>
      <c r="B414" s="205" t="s">
        <v>858</v>
      </c>
      <c r="C414" s="199" t="s">
        <v>267</v>
      </c>
      <c r="D414" s="260">
        <v>0</v>
      </c>
      <c r="E414" s="272"/>
      <c r="F414" s="272"/>
      <c r="G414" s="271"/>
      <c r="H414" s="263"/>
    </row>
    <row r="415" spans="1:8" ht="18.75">
      <c r="A415" s="197" t="s">
        <v>37</v>
      </c>
      <c r="B415" s="206" t="s">
        <v>844</v>
      </c>
      <c r="C415" s="199" t="s">
        <v>267</v>
      </c>
      <c r="D415" s="260">
        <v>0</v>
      </c>
      <c r="E415" s="272"/>
      <c r="F415" s="272"/>
      <c r="G415" s="271"/>
      <c r="H415" s="263"/>
    </row>
    <row r="416" spans="1:8" ht="31.5">
      <c r="A416" s="197" t="s">
        <v>39</v>
      </c>
      <c r="B416" s="206" t="s">
        <v>271</v>
      </c>
      <c r="C416" s="199" t="s">
        <v>267</v>
      </c>
      <c r="D416" s="260">
        <v>0</v>
      </c>
      <c r="E416" s="272"/>
      <c r="F416" s="272"/>
      <c r="G416" s="271"/>
      <c r="H416" s="263"/>
    </row>
    <row r="417" spans="1:10" ht="31.5">
      <c r="A417" s="197" t="s">
        <v>859</v>
      </c>
      <c r="B417" s="206" t="s">
        <v>273</v>
      </c>
      <c r="C417" s="199" t="s">
        <v>267</v>
      </c>
      <c r="D417" s="260">
        <v>0</v>
      </c>
      <c r="E417" s="272"/>
      <c r="F417" s="272"/>
      <c r="G417" s="271"/>
      <c r="H417" s="263"/>
    </row>
    <row r="418" spans="1:10" ht="31.5">
      <c r="A418" s="197" t="s">
        <v>42</v>
      </c>
      <c r="B418" s="206" t="s">
        <v>275</v>
      </c>
      <c r="C418" s="199" t="s">
        <v>267</v>
      </c>
      <c r="D418" s="260">
        <v>0</v>
      </c>
      <c r="E418" s="272"/>
      <c r="F418" s="272"/>
      <c r="G418" s="271"/>
      <c r="H418" s="263"/>
    </row>
    <row r="419" spans="1:10" ht="18.75">
      <c r="A419" s="197" t="s">
        <v>45</v>
      </c>
      <c r="B419" s="206" t="s">
        <v>624</v>
      </c>
      <c r="C419" s="199" t="s">
        <v>267</v>
      </c>
      <c r="D419" s="260">
        <v>0</v>
      </c>
      <c r="E419" s="272"/>
      <c r="F419" s="272"/>
      <c r="G419" s="271"/>
      <c r="H419" s="263"/>
    </row>
    <row r="420" spans="1:10" ht="18.75">
      <c r="A420" s="197" t="s">
        <v>860</v>
      </c>
      <c r="B420" s="206" t="s">
        <v>627</v>
      </c>
      <c r="C420" s="199" t="s">
        <v>267</v>
      </c>
      <c r="D420" s="260">
        <v>0</v>
      </c>
      <c r="E420" s="272"/>
      <c r="F420" s="272"/>
      <c r="G420" s="271"/>
      <c r="H420" s="263"/>
    </row>
    <row r="421" spans="1:10" ht="18.75">
      <c r="A421" s="197" t="s">
        <v>861</v>
      </c>
      <c r="B421" s="206" t="s">
        <v>630</v>
      </c>
      <c r="C421" s="199" t="s">
        <v>267</v>
      </c>
      <c r="D421" s="260">
        <v>0</v>
      </c>
      <c r="E421" s="272"/>
      <c r="F421" s="272"/>
      <c r="G421" s="271"/>
      <c r="H421" s="263"/>
    </row>
    <row r="422" spans="1:10" ht="18.75">
      <c r="A422" s="197" t="s">
        <v>50</v>
      </c>
      <c r="B422" s="206" t="s">
        <v>636</v>
      </c>
      <c r="C422" s="199" t="s">
        <v>267</v>
      </c>
      <c r="D422" s="260">
        <v>0</v>
      </c>
      <c r="E422" s="272"/>
      <c r="F422" s="272"/>
      <c r="G422" s="271"/>
      <c r="H422" s="263"/>
    </row>
    <row r="423" spans="1:10" ht="18.75">
      <c r="A423" s="197" t="s">
        <v>862</v>
      </c>
      <c r="B423" s="206" t="s">
        <v>638</v>
      </c>
      <c r="C423" s="199" t="s">
        <v>267</v>
      </c>
      <c r="D423" s="260">
        <v>0</v>
      </c>
      <c r="E423" s="272"/>
      <c r="F423" s="272"/>
      <c r="G423" s="271"/>
      <c r="H423" s="263"/>
    </row>
    <row r="424" spans="1:10" ht="31.5">
      <c r="A424" s="197" t="s">
        <v>863</v>
      </c>
      <c r="B424" s="206" t="s">
        <v>641</v>
      </c>
      <c r="C424" s="199" t="s">
        <v>267</v>
      </c>
      <c r="D424" s="260">
        <v>0</v>
      </c>
      <c r="E424" s="272"/>
      <c r="F424" s="272"/>
      <c r="G424" s="271"/>
      <c r="H424" s="263"/>
    </row>
    <row r="425" spans="1:10" ht="18.75">
      <c r="A425" s="197" t="s">
        <v>864</v>
      </c>
      <c r="B425" s="266" t="s">
        <v>288</v>
      </c>
      <c r="C425" s="199" t="s">
        <v>267</v>
      </c>
      <c r="D425" s="260">
        <v>0</v>
      </c>
      <c r="E425" s="272"/>
      <c r="F425" s="272"/>
      <c r="G425" s="271"/>
      <c r="H425" s="263"/>
    </row>
    <row r="426" spans="1:10" ht="18.75">
      <c r="A426" s="197" t="s">
        <v>865</v>
      </c>
      <c r="B426" s="266" t="s">
        <v>290</v>
      </c>
      <c r="C426" s="199" t="s">
        <v>267</v>
      </c>
      <c r="D426" s="260">
        <v>0</v>
      </c>
      <c r="E426" s="272"/>
      <c r="F426" s="272"/>
      <c r="G426" s="271"/>
      <c r="H426" s="263"/>
    </row>
    <row r="427" spans="1:10" ht="18.75">
      <c r="A427" s="197" t="s">
        <v>277</v>
      </c>
      <c r="B427" s="202" t="s">
        <v>866</v>
      </c>
      <c r="C427" s="199" t="s">
        <v>267</v>
      </c>
      <c r="D427" s="260">
        <v>0</v>
      </c>
      <c r="E427" s="272"/>
      <c r="F427" s="272"/>
      <c r="G427" s="273"/>
      <c r="H427" s="263"/>
    </row>
    <row r="428" spans="1:10" ht="18.75">
      <c r="A428" s="197" t="s">
        <v>62</v>
      </c>
      <c r="B428" s="202" t="s">
        <v>867</v>
      </c>
      <c r="C428" s="199" t="s">
        <v>267</v>
      </c>
      <c r="D428" s="260">
        <v>0</v>
      </c>
      <c r="E428" s="272"/>
      <c r="F428" s="272"/>
      <c r="G428" s="271"/>
      <c r="H428" s="263"/>
    </row>
    <row r="429" spans="1:10" ht="18.75">
      <c r="A429" s="197" t="s">
        <v>64</v>
      </c>
      <c r="B429" s="205" t="s">
        <v>868</v>
      </c>
      <c r="C429" s="199" t="s">
        <v>267</v>
      </c>
      <c r="D429" s="260">
        <v>0</v>
      </c>
      <c r="E429" s="272"/>
      <c r="F429" s="272"/>
      <c r="G429" s="271"/>
      <c r="H429" s="263"/>
      <c r="J429" s="274"/>
    </row>
    <row r="430" spans="1:10" ht="18.75">
      <c r="A430" s="197" t="s">
        <v>67</v>
      </c>
      <c r="B430" s="205" t="s">
        <v>869</v>
      </c>
      <c r="C430" s="199" t="s">
        <v>267</v>
      </c>
      <c r="D430" s="260">
        <v>0</v>
      </c>
      <c r="E430" s="272"/>
      <c r="F430" s="272"/>
      <c r="G430" s="271"/>
      <c r="H430" s="263"/>
    </row>
    <row r="431" spans="1:10" ht="18.75">
      <c r="A431" s="197" t="s">
        <v>293</v>
      </c>
      <c r="B431" s="259" t="s">
        <v>870</v>
      </c>
      <c r="C431" s="199" t="s">
        <v>267</v>
      </c>
      <c r="D431" s="260">
        <v>0</v>
      </c>
      <c r="E431" s="272"/>
      <c r="F431" s="272"/>
      <c r="G431" s="271"/>
      <c r="H431" s="263"/>
    </row>
    <row r="432" spans="1:10" ht="18.75">
      <c r="A432" s="197" t="s">
        <v>295</v>
      </c>
      <c r="B432" s="202" t="s">
        <v>871</v>
      </c>
      <c r="C432" s="199" t="s">
        <v>267</v>
      </c>
      <c r="D432" s="260">
        <v>0</v>
      </c>
      <c r="E432" s="272"/>
      <c r="F432" s="272"/>
      <c r="G432" s="271"/>
      <c r="H432" s="263"/>
    </row>
    <row r="433" spans="1:8" ht="18.75">
      <c r="A433" s="197" t="s">
        <v>299</v>
      </c>
      <c r="B433" s="202" t="s">
        <v>872</v>
      </c>
      <c r="C433" s="199" t="s">
        <v>267</v>
      </c>
      <c r="D433" s="260">
        <v>0</v>
      </c>
      <c r="E433" s="272"/>
      <c r="F433" s="272"/>
      <c r="G433" s="271"/>
      <c r="H433" s="263"/>
    </row>
    <row r="434" spans="1:8" ht="18.75">
      <c r="A434" s="197" t="s">
        <v>300</v>
      </c>
      <c r="B434" s="202" t="s">
        <v>873</v>
      </c>
      <c r="C434" s="199" t="s">
        <v>267</v>
      </c>
      <c r="D434" s="260">
        <v>0</v>
      </c>
      <c r="E434" s="272"/>
      <c r="F434" s="272"/>
      <c r="G434" s="271"/>
      <c r="H434" s="263"/>
    </row>
    <row r="435" spans="1:8" ht="18.75">
      <c r="A435" s="197" t="s">
        <v>301</v>
      </c>
      <c r="B435" s="202" t="s">
        <v>874</v>
      </c>
      <c r="C435" s="199" t="s">
        <v>267</v>
      </c>
      <c r="D435" s="260">
        <v>0</v>
      </c>
      <c r="E435" s="272"/>
      <c r="F435" s="272"/>
      <c r="G435" s="271"/>
      <c r="H435" s="263"/>
    </row>
    <row r="436" spans="1:8" ht="18.75">
      <c r="A436" s="197" t="s">
        <v>302</v>
      </c>
      <c r="B436" s="202" t="s">
        <v>875</v>
      </c>
      <c r="C436" s="199" t="s">
        <v>267</v>
      </c>
      <c r="D436" s="260">
        <v>0</v>
      </c>
      <c r="E436" s="272"/>
      <c r="F436" s="272"/>
      <c r="G436" s="271"/>
      <c r="H436" s="263"/>
    </row>
    <row r="437" spans="1:8" ht="18.75">
      <c r="A437" s="197" t="s">
        <v>342</v>
      </c>
      <c r="B437" s="205" t="s">
        <v>523</v>
      </c>
      <c r="C437" s="199" t="s">
        <v>267</v>
      </c>
      <c r="D437" s="260">
        <v>0</v>
      </c>
      <c r="E437" s="272"/>
      <c r="F437" s="272"/>
      <c r="G437" s="271"/>
      <c r="H437" s="263"/>
    </row>
    <row r="438" spans="1:8" ht="31.5">
      <c r="A438" s="197" t="s">
        <v>876</v>
      </c>
      <c r="B438" s="206" t="s">
        <v>877</v>
      </c>
      <c r="C438" s="199" t="s">
        <v>267</v>
      </c>
      <c r="D438" s="260">
        <v>0</v>
      </c>
      <c r="E438" s="268"/>
      <c r="F438" s="268"/>
      <c r="G438" s="271"/>
      <c r="H438" s="263"/>
    </row>
    <row r="439" spans="1:8" ht="18.75">
      <c r="A439" s="197" t="s">
        <v>344</v>
      </c>
      <c r="B439" s="205" t="s">
        <v>525</v>
      </c>
      <c r="C439" s="199" t="s">
        <v>267</v>
      </c>
      <c r="D439" s="260">
        <v>0</v>
      </c>
      <c r="E439" s="268"/>
      <c r="F439" s="268"/>
      <c r="G439" s="271"/>
      <c r="H439" s="263"/>
    </row>
    <row r="440" spans="1:8" ht="31.5">
      <c r="A440" s="197" t="s">
        <v>878</v>
      </c>
      <c r="B440" s="206" t="s">
        <v>879</v>
      </c>
      <c r="C440" s="199" t="s">
        <v>267</v>
      </c>
      <c r="D440" s="260">
        <v>0</v>
      </c>
      <c r="E440" s="268"/>
      <c r="F440" s="268"/>
      <c r="G440" s="271"/>
      <c r="H440" s="263"/>
    </row>
    <row r="441" spans="1:8" ht="18.75">
      <c r="A441" s="197" t="s">
        <v>303</v>
      </c>
      <c r="B441" s="202" t="s">
        <v>880</v>
      </c>
      <c r="C441" s="199" t="s">
        <v>267</v>
      </c>
      <c r="D441" s="260">
        <v>0</v>
      </c>
      <c r="E441" s="272"/>
      <c r="F441" s="272"/>
      <c r="G441" s="271"/>
      <c r="H441" s="263"/>
    </row>
    <row r="442" spans="1:8" ht="19.5" thickBot="1">
      <c r="A442" s="209" t="s">
        <v>304</v>
      </c>
      <c r="B442" s="275" t="s">
        <v>881</v>
      </c>
      <c r="C442" s="199" t="s">
        <v>267</v>
      </c>
      <c r="D442" s="276">
        <v>0</v>
      </c>
      <c r="E442" s="277"/>
      <c r="F442" s="277"/>
      <c r="G442" s="278"/>
      <c r="H442" s="279"/>
    </row>
    <row r="443" spans="1:8">
      <c r="A443" s="190" t="s">
        <v>177</v>
      </c>
      <c r="B443" s="191" t="s">
        <v>355</v>
      </c>
      <c r="C443" s="280" t="s">
        <v>176</v>
      </c>
      <c r="D443" s="281">
        <v>0</v>
      </c>
      <c r="E443" s="282"/>
      <c r="F443" s="282"/>
      <c r="G443" s="239"/>
      <c r="H443" s="196"/>
    </row>
    <row r="444" spans="1:8" ht="47.25">
      <c r="A444" s="197" t="s">
        <v>882</v>
      </c>
      <c r="B444" s="202" t="s">
        <v>883</v>
      </c>
      <c r="C444" s="199" t="s">
        <v>267</v>
      </c>
      <c r="D444" s="173">
        <v>0</v>
      </c>
      <c r="E444" s="928"/>
      <c r="F444" s="928"/>
      <c r="G444" s="232"/>
      <c r="H444" s="176"/>
    </row>
    <row r="445" spans="1:8">
      <c r="A445" s="197" t="s">
        <v>364</v>
      </c>
      <c r="B445" s="205" t="s">
        <v>884</v>
      </c>
      <c r="C445" s="199" t="s">
        <v>267</v>
      </c>
      <c r="D445" s="173">
        <v>0</v>
      </c>
      <c r="E445" s="928"/>
      <c r="F445" s="928"/>
      <c r="G445" s="232"/>
      <c r="H445" s="176"/>
    </row>
    <row r="446" spans="1:8" ht="31.5">
      <c r="A446" s="197" t="s">
        <v>365</v>
      </c>
      <c r="B446" s="205" t="s">
        <v>885</v>
      </c>
      <c r="C446" s="199" t="s">
        <v>267</v>
      </c>
      <c r="D446" s="173">
        <v>0</v>
      </c>
      <c r="E446" s="928"/>
      <c r="F446" s="928"/>
      <c r="G446" s="232"/>
      <c r="H446" s="176"/>
    </row>
    <row r="447" spans="1:8">
      <c r="A447" s="197" t="s">
        <v>366</v>
      </c>
      <c r="B447" s="205" t="s">
        <v>886</v>
      </c>
      <c r="C447" s="199" t="s">
        <v>267</v>
      </c>
      <c r="D447" s="173">
        <v>0</v>
      </c>
      <c r="E447" s="928"/>
      <c r="F447" s="928"/>
      <c r="G447" s="232"/>
      <c r="H447" s="176"/>
    </row>
    <row r="448" spans="1:8" ht="31.5">
      <c r="A448" s="197" t="s">
        <v>367</v>
      </c>
      <c r="B448" s="202" t="s">
        <v>887</v>
      </c>
      <c r="C448" s="284" t="s">
        <v>176</v>
      </c>
      <c r="D448" s="173">
        <v>0</v>
      </c>
      <c r="E448" s="928"/>
      <c r="F448" s="928"/>
      <c r="G448" s="232"/>
      <c r="H448" s="176"/>
    </row>
    <row r="449" spans="1:8">
      <c r="A449" s="197" t="s">
        <v>888</v>
      </c>
      <c r="B449" s="205" t="s">
        <v>889</v>
      </c>
      <c r="C449" s="199" t="s">
        <v>267</v>
      </c>
      <c r="D449" s="173">
        <v>0</v>
      </c>
      <c r="E449" s="928"/>
      <c r="F449" s="928"/>
      <c r="G449" s="232"/>
      <c r="H449" s="176"/>
    </row>
    <row r="450" spans="1:8">
      <c r="A450" s="197" t="s">
        <v>890</v>
      </c>
      <c r="B450" s="205" t="s">
        <v>891</v>
      </c>
      <c r="C450" s="199" t="s">
        <v>267</v>
      </c>
      <c r="D450" s="173">
        <v>0</v>
      </c>
      <c r="E450" s="928"/>
      <c r="F450" s="928"/>
      <c r="G450" s="232"/>
      <c r="H450" s="176"/>
    </row>
    <row r="451" spans="1:8" ht="16.5" thickBot="1">
      <c r="A451" s="217" t="s">
        <v>892</v>
      </c>
      <c r="B451" s="285" t="s">
        <v>893</v>
      </c>
      <c r="C451" s="219" t="s">
        <v>267</v>
      </c>
      <c r="D451" s="220">
        <v>0</v>
      </c>
      <c r="E451" s="286"/>
      <c r="F451" s="286"/>
      <c r="G451" s="242"/>
      <c r="H451" s="222"/>
    </row>
    <row r="454" spans="1:8">
      <c r="A454" s="287" t="s">
        <v>894</v>
      </c>
    </row>
    <row r="455" spans="1:8">
      <c r="A455" s="1168" t="s">
        <v>895</v>
      </c>
      <c r="B455" s="1168"/>
      <c r="C455" s="1168"/>
      <c r="D455" s="1168"/>
      <c r="E455" s="1168"/>
      <c r="F455" s="1168"/>
      <c r="G455" s="1168"/>
      <c r="H455" s="1168"/>
    </row>
    <row r="456" spans="1:8">
      <c r="A456" s="1168" t="s">
        <v>896</v>
      </c>
      <c r="B456" s="1168"/>
      <c r="C456" s="1168"/>
      <c r="D456" s="1168"/>
      <c r="E456" s="1168"/>
      <c r="F456" s="1168"/>
      <c r="G456" s="1168"/>
      <c r="H456" s="1168"/>
    </row>
    <row r="457" spans="1:8">
      <c r="A457" s="1168" t="s">
        <v>897</v>
      </c>
      <c r="B457" s="1168"/>
      <c r="C457" s="1168"/>
      <c r="D457" s="1168"/>
      <c r="E457" s="1168"/>
      <c r="F457" s="1168"/>
      <c r="G457" s="1168"/>
      <c r="H457" s="1168"/>
    </row>
    <row r="458" spans="1:8">
      <c r="A458" s="1169" t="s">
        <v>898</v>
      </c>
      <c r="B458" s="1169"/>
      <c r="C458" s="1169"/>
      <c r="D458" s="1169"/>
      <c r="E458" s="1169"/>
      <c r="F458" s="1169"/>
      <c r="G458" s="1169"/>
      <c r="H458" s="1169"/>
    </row>
    <row r="459" spans="1:8">
      <c r="A459" s="1163" t="s">
        <v>899</v>
      </c>
      <c r="B459" s="1163"/>
      <c r="C459" s="1163"/>
      <c r="D459" s="1163"/>
      <c r="E459" s="1163"/>
      <c r="F459" s="1163"/>
      <c r="G459" s="1163"/>
      <c r="H459" s="1163"/>
    </row>
  </sheetData>
  <mergeCells count="27">
    <mergeCell ref="A6:H7"/>
    <mergeCell ref="A12:B12"/>
    <mergeCell ref="A14:H14"/>
    <mergeCell ref="A15:B15"/>
    <mergeCell ref="A18:H18"/>
    <mergeCell ref="H19:H20"/>
    <mergeCell ref="A22:H22"/>
    <mergeCell ref="A166:H166"/>
    <mergeCell ref="A318:H318"/>
    <mergeCell ref="A368:H369"/>
    <mergeCell ref="A19:A20"/>
    <mergeCell ref="B19:B20"/>
    <mergeCell ref="C19:C20"/>
    <mergeCell ref="D19:E19"/>
    <mergeCell ref="F19:G19"/>
    <mergeCell ref="A459:H459"/>
    <mergeCell ref="H370:H371"/>
    <mergeCell ref="A373:B373"/>
    <mergeCell ref="A455:H455"/>
    <mergeCell ref="A456:H456"/>
    <mergeCell ref="A457:H457"/>
    <mergeCell ref="A458:H458"/>
    <mergeCell ref="A370:A371"/>
    <mergeCell ref="B370:B371"/>
    <mergeCell ref="C370:C371"/>
    <mergeCell ref="D370:E370"/>
    <mergeCell ref="F370:G370"/>
  </mergeCells>
  <pageMargins left="0.78740155696868896" right="0.39370077848434398" top="0.78740155696868896" bottom="0.78740155696868896" header="0.31496062874794001" footer="0.31496062874794001"/>
  <pageSetup paperSize="9" scale="80" fitToHeight="5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B64"/>
  <sheetViews>
    <sheetView zoomScale="77" zoomScaleNormal="77" workbookViewId="0">
      <selection activeCell="D54" sqref="D54"/>
    </sheetView>
  </sheetViews>
  <sheetFormatPr defaultColWidth="9" defaultRowHeight="15.75" customHeight="1"/>
  <cols>
    <col min="1" max="1" width="10.5" style="1" customWidth="1"/>
    <col min="2" max="2" width="52.625" style="1" customWidth="1"/>
    <col min="3" max="3" width="17" style="1" customWidth="1"/>
    <col min="4" max="4" width="17.625" style="1" customWidth="1"/>
    <col min="5" max="5" width="17.125" style="1" customWidth="1"/>
    <col min="6" max="6" width="10.125" style="1" customWidth="1"/>
    <col min="7" max="7" width="6.625" style="1" customWidth="1"/>
    <col min="8" max="8" width="7.375" style="1" customWidth="1"/>
    <col min="9" max="9" width="6.625" style="1" customWidth="1"/>
    <col min="10" max="10" width="6.375" style="1" customWidth="1"/>
    <col min="11" max="11" width="9.875" style="1" customWidth="1"/>
    <col min="12" max="12" width="13.625" style="1" customWidth="1"/>
    <col min="13" max="13" width="9.125" style="1" customWidth="1"/>
    <col min="14" max="14" width="7.125" style="1" customWidth="1"/>
    <col min="15" max="15" width="6.5" style="1" customWidth="1"/>
    <col min="16" max="17" width="6.125" style="1" customWidth="1"/>
    <col min="18" max="18" width="9.25" style="1" customWidth="1"/>
    <col min="19" max="19" width="13" style="1" customWidth="1"/>
    <col min="20" max="20" width="6.375" style="1" customWidth="1"/>
    <col min="21" max="21" width="14.125" style="1" customWidth="1"/>
    <col min="22" max="22" width="8" style="1" customWidth="1"/>
    <col min="23" max="23" width="18" style="1" customWidth="1"/>
    <col min="24" max="52" width="9" style="1" customWidth="1"/>
    <col min="53" max="16384" width="9" style="1"/>
  </cols>
  <sheetData>
    <row r="1" spans="1:28" ht="18.75">
      <c r="S1" s="17"/>
      <c r="W1" s="3" t="s">
        <v>156</v>
      </c>
      <c r="Y1" s="17"/>
    </row>
    <row r="2" spans="1:28" ht="18.75">
      <c r="S2" s="17"/>
      <c r="W2" s="4" t="s">
        <v>1</v>
      </c>
      <c r="Y2" s="17"/>
    </row>
    <row r="3" spans="1:28" ht="18.75">
      <c r="S3" s="17"/>
      <c r="W3" s="4" t="s">
        <v>2</v>
      </c>
      <c r="Y3" s="17"/>
    </row>
    <row r="4" spans="1:28" ht="18.75">
      <c r="A4" s="945" t="s">
        <v>1095</v>
      </c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  <c r="P4" s="945"/>
      <c r="Q4" s="945"/>
      <c r="R4" s="945"/>
      <c r="S4" s="945"/>
      <c r="T4" s="945"/>
      <c r="U4" s="945"/>
      <c r="V4" s="945"/>
      <c r="W4" s="945"/>
      <c r="X4" s="18"/>
      <c r="Y4" s="18"/>
      <c r="Z4" s="18"/>
      <c r="AA4" s="18"/>
    </row>
    <row r="5" spans="1:28" ht="18.75">
      <c r="A5" s="944" t="s">
        <v>1082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944"/>
      <c r="W5" s="944"/>
      <c r="X5" s="5"/>
      <c r="Y5" s="5"/>
      <c r="Z5" s="5"/>
      <c r="AA5" s="5"/>
      <c r="AB5" s="5"/>
    </row>
    <row r="6" spans="1:28" ht="18.7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</row>
    <row r="7" spans="1:28" ht="18.75">
      <c r="A7" s="944" t="s">
        <v>143</v>
      </c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944"/>
      <c r="O7" s="944"/>
      <c r="P7" s="944"/>
      <c r="Q7" s="944"/>
      <c r="R7" s="944"/>
      <c r="S7" s="944"/>
      <c r="T7" s="944"/>
      <c r="U7" s="944"/>
      <c r="V7" s="944"/>
      <c r="W7" s="944"/>
      <c r="X7" s="5"/>
      <c r="Y7" s="5"/>
      <c r="Z7" s="5"/>
      <c r="AA7" s="5"/>
    </row>
    <row r="8" spans="1:28">
      <c r="A8" s="948" t="s">
        <v>157</v>
      </c>
      <c r="B8" s="948"/>
      <c r="C8" s="948"/>
      <c r="D8" s="948"/>
      <c r="E8" s="948"/>
      <c r="F8" s="948"/>
      <c r="G8" s="948"/>
      <c r="H8" s="948"/>
      <c r="I8" s="948"/>
      <c r="J8" s="948"/>
      <c r="K8" s="948"/>
      <c r="L8" s="948"/>
      <c r="M8" s="948"/>
      <c r="N8" s="948"/>
      <c r="O8" s="948"/>
      <c r="P8" s="948"/>
      <c r="Q8" s="948"/>
      <c r="R8" s="948"/>
      <c r="S8" s="948"/>
      <c r="T8" s="948"/>
      <c r="U8" s="948"/>
      <c r="V8" s="948"/>
      <c r="W8" s="948"/>
      <c r="X8" s="19"/>
      <c r="Y8" s="19"/>
      <c r="Z8" s="19"/>
      <c r="AA8" s="19"/>
    </row>
    <row r="9" spans="1:28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</row>
    <row r="10" spans="1:28" ht="18.75">
      <c r="A10" s="945" t="s">
        <v>1083</v>
      </c>
      <c r="B10" s="945"/>
      <c r="C10" s="945"/>
      <c r="D10" s="945"/>
      <c r="E10" s="945"/>
      <c r="F10" s="945"/>
      <c r="G10" s="945"/>
      <c r="H10" s="945"/>
      <c r="I10" s="945"/>
      <c r="J10" s="945"/>
      <c r="K10" s="945"/>
      <c r="L10" s="945"/>
      <c r="M10" s="945"/>
      <c r="N10" s="945"/>
      <c r="O10" s="945"/>
      <c r="P10" s="945"/>
      <c r="Q10" s="945"/>
      <c r="R10" s="945"/>
      <c r="S10" s="945"/>
      <c r="T10" s="945"/>
      <c r="U10" s="945"/>
      <c r="V10" s="945"/>
      <c r="W10" s="945"/>
      <c r="X10" s="18"/>
      <c r="Y10" s="18"/>
      <c r="Z10" s="18"/>
      <c r="AA10" s="18"/>
    </row>
    <row r="11" spans="1:28" ht="18.75">
      <c r="AA11" s="4"/>
    </row>
    <row r="12" spans="1:28" ht="18.75">
      <c r="A12" s="974" t="s">
        <v>1098</v>
      </c>
      <c r="B12" s="975"/>
      <c r="C12" s="975"/>
      <c r="D12" s="975"/>
      <c r="E12" s="975"/>
      <c r="F12" s="975"/>
      <c r="G12" s="975"/>
      <c r="H12" s="975"/>
      <c r="I12" s="975"/>
      <c r="J12" s="975"/>
      <c r="K12" s="975"/>
      <c r="L12" s="975"/>
      <c r="M12" s="975"/>
      <c r="N12" s="975"/>
      <c r="O12" s="975"/>
      <c r="P12" s="975"/>
      <c r="Q12" s="975"/>
      <c r="R12" s="975"/>
      <c r="S12" s="975"/>
      <c r="T12" s="975"/>
      <c r="U12" s="975"/>
      <c r="V12" s="975"/>
      <c r="W12" s="975"/>
      <c r="X12" s="20"/>
      <c r="Y12" s="20"/>
      <c r="Z12" s="20"/>
      <c r="AA12" s="20"/>
    </row>
    <row r="13" spans="1:28">
      <c r="A13" s="948" t="s">
        <v>158</v>
      </c>
      <c r="B13" s="948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19"/>
      <c r="Y13" s="19"/>
      <c r="Z13" s="19"/>
      <c r="AA13" s="19"/>
    </row>
    <row r="14" spans="1:28" ht="15.75" customHeight="1">
      <c r="A14" s="980"/>
      <c r="B14" s="980"/>
      <c r="C14" s="980"/>
      <c r="D14" s="980"/>
      <c r="E14" s="980"/>
      <c r="F14" s="980"/>
      <c r="G14" s="980"/>
      <c r="H14" s="980"/>
      <c r="I14" s="980"/>
      <c r="J14" s="980"/>
      <c r="K14" s="980"/>
      <c r="L14" s="980"/>
      <c r="M14" s="980"/>
      <c r="N14" s="980"/>
      <c r="O14" s="980"/>
      <c r="P14" s="980"/>
      <c r="Q14" s="980"/>
      <c r="R14" s="980"/>
      <c r="S14" s="980"/>
      <c r="T14" s="980"/>
      <c r="U14" s="980"/>
      <c r="V14" s="980"/>
      <c r="W14" s="980"/>
    </row>
    <row r="15" spans="1:28" ht="53.25" customHeight="1">
      <c r="A15" s="976" t="s">
        <v>6</v>
      </c>
      <c r="B15" s="979" t="s">
        <v>7</v>
      </c>
      <c r="C15" s="979" t="s">
        <v>8</v>
      </c>
      <c r="D15" s="976" t="s">
        <v>159</v>
      </c>
      <c r="E15" s="981" t="s">
        <v>1096</v>
      </c>
      <c r="F15" s="981"/>
      <c r="G15" s="981"/>
      <c r="H15" s="981"/>
      <c r="I15" s="981"/>
      <c r="J15" s="981"/>
      <c r="K15" s="981"/>
      <c r="L15" s="981"/>
      <c r="M15" s="981"/>
      <c r="N15" s="981"/>
      <c r="O15" s="981"/>
      <c r="P15" s="981"/>
      <c r="Q15" s="981"/>
      <c r="R15" s="981"/>
      <c r="S15" s="942" t="s">
        <v>1097</v>
      </c>
      <c r="T15" s="942"/>
      <c r="U15" s="942"/>
      <c r="V15" s="942"/>
      <c r="W15" s="979" t="s">
        <v>12</v>
      </c>
      <c r="X15" s="19"/>
      <c r="Y15" s="19"/>
    </row>
    <row r="16" spans="1:28" ht="13.5" customHeight="1">
      <c r="A16" s="977"/>
      <c r="B16" s="979"/>
      <c r="C16" s="979"/>
      <c r="D16" s="977"/>
      <c r="E16" s="981" t="s">
        <v>13</v>
      </c>
      <c r="F16" s="981"/>
      <c r="G16" s="981"/>
      <c r="H16" s="981"/>
      <c r="I16" s="981"/>
      <c r="J16" s="981"/>
      <c r="K16" s="981"/>
      <c r="L16" s="981" t="s">
        <v>14</v>
      </c>
      <c r="M16" s="981"/>
      <c r="N16" s="981"/>
      <c r="O16" s="981"/>
      <c r="P16" s="981"/>
      <c r="Q16" s="981"/>
      <c r="R16" s="981"/>
      <c r="S16" s="942"/>
      <c r="T16" s="942"/>
      <c r="U16" s="942"/>
      <c r="V16" s="942"/>
      <c r="W16" s="979"/>
      <c r="X16" s="19"/>
      <c r="Y16" s="19"/>
      <c r="Z16" s="19"/>
      <c r="AA16" s="19"/>
    </row>
    <row r="17" spans="1:27" ht="13.5" customHeight="1">
      <c r="A17" s="977"/>
      <c r="B17" s="979"/>
      <c r="C17" s="979"/>
      <c r="D17" s="977"/>
      <c r="E17" s="981"/>
      <c r="F17" s="981"/>
      <c r="G17" s="981"/>
      <c r="H17" s="981"/>
      <c r="I17" s="981"/>
      <c r="J17" s="981"/>
      <c r="K17" s="981"/>
      <c r="L17" s="981"/>
      <c r="M17" s="981"/>
      <c r="N17" s="981"/>
      <c r="O17" s="981"/>
      <c r="P17" s="981"/>
      <c r="Q17" s="981"/>
      <c r="R17" s="981"/>
      <c r="S17" s="942"/>
      <c r="T17" s="942"/>
      <c r="U17" s="942"/>
      <c r="V17" s="942"/>
      <c r="W17" s="979"/>
      <c r="X17" s="19"/>
      <c r="Y17" s="19"/>
      <c r="Z17" s="19"/>
      <c r="AA17" s="19"/>
    </row>
    <row r="18" spans="1:27" ht="43.5" customHeight="1">
      <c r="A18" s="977"/>
      <c r="B18" s="979"/>
      <c r="C18" s="979"/>
      <c r="D18" s="977"/>
      <c r="E18" s="158" t="s">
        <v>160</v>
      </c>
      <c r="F18" s="981" t="s">
        <v>161</v>
      </c>
      <c r="G18" s="981"/>
      <c r="H18" s="981"/>
      <c r="I18" s="981"/>
      <c r="J18" s="981"/>
      <c r="K18" s="981"/>
      <c r="L18" s="158" t="s">
        <v>160</v>
      </c>
      <c r="M18" s="981" t="s">
        <v>161</v>
      </c>
      <c r="N18" s="981"/>
      <c r="O18" s="981"/>
      <c r="P18" s="981"/>
      <c r="Q18" s="981"/>
      <c r="R18" s="981"/>
      <c r="S18" s="971" t="s">
        <v>160</v>
      </c>
      <c r="T18" s="972"/>
      <c r="U18" s="971" t="s">
        <v>161</v>
      </c>
      <c r="V18" s="972"/>
      <c r="W18" s="979"/>
      <c r="X18" s="19"/>
      <c r="Y18" s="19"/>
      <c r="Z18" s="19"/>
      <c r="AA18" s="19"/>
    </row>
    <row r="19" spans="1:27" ht="71.25" customHeight="1">
      <c r="A19" s="978"/>
      <c r="B19" s="979"/>
      <c r="C19" s="979"/>
      <c r="D19" s="978"/>
      <c r="E19" s="152" t="s">
        <v>150</v>
      </c>
      <c r="F19" s="152" t="s">
        <v>150</v>
      </c>
      <c r="G19" s="163" t="s">
        <v>162</v>
      </c>
      <c r="H19" s="163" t="s">
        <v>163</v>
      </c>
      <c r="I19" s="163" t="s">
        <v>164</v>
      </c>
      <c r="J19" s="163" t="s">
        <v>165</v>
      </c>
      <c r="K19" s="163" t="s">
        <v>166</v>
      </c>
      <c r="L19" s="152" t="s">
        <v>150</v>
      </c>
      <c r="M19" s="152" t="s">
        <v>150</v>
      </c>
      <c r="N19" s="163" t="s">
        <v>162</v>
      </c>
      <c r="O19" s="163" t="s">
        <v>163</v>
      </c>
      <c r="P19" s="163" t="s">
        <v>164</v>
      </c>
      <c r="Q19" s="163" t="s">
        <v>165</v>
      </c>
      <c r="R19" s="163" t="s">
        <v>166</v>
      </c>
      <c r="S19" s="149" t="s">
        <v>167</v>
      </c>
      <c r="T19" s="149" t="s">
        <v>168</v>
      </c>
      <c r="U19" s="149" t="s">
        <v>167</v>
      </c>
      <c r="V19" s="149" t="s">
        <v>168</v>
      </c>
      <c r="W19" s="979"/>
      <c r="X19" s="19"/>
      <c r="Y19" s="19"/>
      <c r="Z19" s="19"/>
      <c r="AA19" s="19"/>
    </row>
    <row r="20" spans="1:27">
      <c r="A20" s="155">
        <v>1</v>
      </c>
      <c r="B20" s="155">
        <v>2</v>
      </c>
      <c r="C20" s="155">
        <v>3</v>
      </c>
      <c r="D20" s="155">
        <v>4</v>
      </c>
      <c r="E20" s="155">
        <v>5</v>
      </c>
      <c r="F20" s="155">
        <f t="shared" ref="F20:W20" si="0">E20+1</f>
        <v>6</v>
      </c>
      <c r="G20" s="155">
        <f t="shared" si="0"/>
        <v>7</v>
      </c>
      <c r="H20" s="155">
        <f t="shared" si="0"/>
        <v>8</v>
      </c>
      <c r="I20" s="155">
        <f t="shared" si="0"/>
        <v>9</v>
      </c>
      <c r="J20" s="155">
        <f t="shared" si="0"/>
        <v>10</v>
      </c>
      <c r="K20" s="155">
        <f t="shared" si="0"/>
        <v>11</v>
      </c>
      <c r="L20" s="155">
        <f t="shared" si="0"/>
        <v>12</v>
      </c>
      <c r="M20" s="155">
        <f t="shared" si="0"/>
        <v>13</v>
      </c>
      <c r="N20" s="155">
        <f t="shared" si="0"/>
        <v>14</v>
      </c>
      <c r="O20" s="155">
        <f t="shared" si="0"/>
        <v>15</v>
      </c>
      <c r="P20" s="155">
        <f t="shared" si="0"/>
        <v>16</v>
      </c>
      <c r="Q20" s="155">
        <f t="shared" si="0"/>
        <v>17</v>
      </c>
      <c r="R20" s="155">
        <f t="shared" si="0"/>
        <v>18</v>
      </c>
      <c r="S20" s="155">
        <f t="shared" si="0"/>
        <v>19</v>
      </c>
      <c r="T20" s="155">
        <f t="shared" si="0"/>
        <v>20</v>
      </c>
      <c r="U20" s="155">
        <f t="shared" si="0"/>
        <v>21</v>
      </c>
      <c r="V20" s="155">
        <f t="shared" si="0"/>
        <v>22</v>
      </c>
      <c r="W20" s="155">
        <f t="shared" si="0"/>
        <v>23</v>
      </c>
      <c r="X20" s="19"/>
      <c r="Y20" s="19"/>
    </row>
    <row r="21" spans="1:27">
      <c r="A21" s="339" t="s">
        <v>23</v>
      </c>
      <c r="B21" s="340" t="s">
        <v>24</v>
      </c>
      <c r="C21" s="341" t="s">
        <v>25</v>
      </c>
      <c r="D21" s="342">
        <v>119.044</v>
      </c>
      <c r="E21" s="342">
        <v>0</v>
      </c>
      <c r="F21" s="15">
        <f>F22+F23+F24</f>
        <v>22.132999999999999</v>
      </c>
      <c r="G21" s="342">
        <v>1.31</v>
      </c>
      <c r="H21" s="342">
        <v>0.78600000000000003</v>
      </c>
      <c r="I21" s="342">
        <v>3.6</v>
      </c>
      <c r="J21" s="342">
        <v>1.048</v>
      </c>
      <c r="K21" s="342">
        <v>22</v>
      </c>
      <c r="L21" s="342">
        <v>0</v>
      </c>
      <c r="M21" s="15">
        <f>M22+M23+M24</f>
        <v>0</v>
      </c>
      <c r="N21" s="15">
        <f t="shared" ref="N21:R21" si="1">N22+N23+N24</f>
        <v>0</v>
      </c>
      <c r="O21" s="15">
        <f t="shared" si="1"/>
        <v>0</v>
      </c>
      <c r="P21" s="15">
        <f t="shared" si="1"/>
        <v>0</v>
      </c>
      <c r="Q21" s="15">
        <f t="shared" si="1"/>
        <v>0</v>
      </c>
      <c r="R21" s="15">
        <f t="shared" si="1"/>
        <v>0</v>
      </c>
      <c r="S21" s="21">
        <v>0</v>
      </c>
      <c r="T21" s="21">
        <v>0</v>
      </c>
      <c r="U21" s="21">
        <f>F21-M21</f>
        <v>22.132999999999999</v>
      </c>
      <c r="V21" s="21">
        <f>U21/F21*100</f>
        <v>100</v>
      </c>
      <c r="W21" s="21">
        <v>0</v>
      </c>
      <c r="X21" s="19"/>
      <c r="Y21" s="19"/>
    </row>
    <row r="22" spans="1:27" ht="30">
      <c r="A22" s="337" t="s">
        <v>26</v>
      </c>
      <c r="B22" s="330" t="s">
        <v>27</v>
      </c>
      <c r="C22" s="332" t="s">
        <v>25</v>
      </c>
      <c r="D22" s="15">
        <v>30.126000000000001</v>
      </c>
      <c r="E22" s="342">
        <v>0</v>
      </c>
      <c r="F22" s="15">
        <f>F26</f>
        <v>4.2699999999999996</v>
      </c>
      <c r="G22" s="342">
        <v>0</v>
      </c>
      <c r="H22" s="342">
        <v>0</v>
      </c>
      <c r="I22" s="342">
        <v>0</v>
      </c>
      <c r="J22" s="342">
        <v>0</v>
      </c>
      <c r="K22" s="155">
        <v>19</v>
      </c>
      <c r="L22" s="342">
        <v>0</v>
      </c>
      <c r="M22" s="15">
        <f>M26</f>
        <v>0</v>
      </c>
      <c r="N22" s="342">
        <v>0</v>
      </c>
      <c r="O22" s="342">
        <v>0</v>
      </c>
      <c r="P22" s="342">
        <v>0</v>
      </c>
      <c r="Q22" s="342">
        <v>0</v>
      </c>
      <c r="R22" s="155">
        <v>0</v>
      </c>
      <c r="S22" s="21">
        <v>0</v>
      </c>
      <c r="T22" s="21">
        <v>0</v>
      </c>
      <c r="U22" s="21">
        <f t="shared" ref="U22:U60" si="2">F22-M22</f>
        <v>4.2699999999999996</v>
      </c>
      <c r="V22" s="21">
        <f t="shared" ref="V22:V60" si="3">U22/F22*100</f>
        <v>100</v>
      </c>
      <c r="W22" s="21">
        <v>0</v>
      </c>
      <c r="X22" s="19"/>
      <c r="Y22" s="19"/>
    </row>
    <row r="23" spans="1:27" ht="30">
      <c r="A23" s="337" t="s">
        <v>28</v>
      </c>
      <c r="B23" s="330" t="s">
        <v>29</v>
      </c>
      <c r="C23" s="332" t="s">
        <v>25</v>
      </c>
      <c r="D23" s="15">
        <v>70.88</v>
      </c>
      <c r="E23" s="21">
        <v>0</v>
      </c>
      <c r="F23" s="15">
        <f>F38</f>
        <v>16.274999999999999</v>
      </c>
      <c r="G23" s="155">
        <v>0.65</v>
      </c>
      <c r="H23" s="155">
        <v>0.39</v>
      </c>
      <c r="I23" s="155">
        <v>2.7</v>
      </c>
      <c r="J23" s="155">
        <v>0.52</v>
      </c>
      <c r="K23" s="155">
        <v>0</v>
      </c>
      <c r="L23" s="21">
        <v>0</v>
      </c>
      <c r="M23" s="15">
        <f>M38</f>
        <v>0</v>
      </c>
      <c r="N23" s="155">
        <v>0</v>
      </c>
      <c r="O23" s="155">
        <v>0</v>
      </c>
      <c r="P23" s="155">
        <v>0</v>
      </c>
      <c r="Q23" s="155">
        <v>0</v>
      </c>
      <c r="R23" s="155">
        <v>0</v>
      </c>
      <c r="S23" s="21">
        <v>0</v>
      </c>
      <c r="T23" s="21">
        <v>0</v>
      </c>
      <c r="U23" s="21">
        <f t="shared" si="2"/>
        <v>16.274999999999999</v>
      </c>
      <c r="V23" s="21">
        <f t="shared" si="3"/>
        <v>100</v>
      </c>
      <c r="W23" s="21">
        <v>0</v>
      </c>
      <c r="X23" s="19"/>
      <c r="Y23" s="19"/>
    </row>
    <row r="24" spans="1:27">
      <c r="A24" s="337" t="s">
        <v>30</v>
      </c>
      <c r="B24" s="338" t="s">
        <v>31</v>
      </c>
      <c r="C24" s="332" t="s">
        <v>25</v>
      </c>
      <c r="D24" s="15">
        <v>18.038</v>
      </c>
      <c r="E24" s="21">
        <v>0</v>
      </c>
      <c r="F24" s="15">
        <f>F50</f>
        <v>1.5879999999999999</v>
      </c>
      <c r="G24" s="155">
        <v>0.66</v>
      </c>
      <c r="H24" s="155">
        <v>0.39600000000000002</v>
      </c>
      <c r="I24" s="155">
        <v>0.9</v>
      </c>
      <c r="J24" s="155">
        <v>0.52800000000000002</v>
      </c>
      <c r="K24" s="155">
        <v>3</v>
      </c>
      <c r="L24" s="21">
        <v>0</v>
      </c>
      <c r="M24" s="15">
        <f>M50</f>
        <v>0</v>
      </c>
      <c r="N24" s="155">
        <v>0</v>
      </c>
      <c r="O24" s="155">
        <v>0</v>
      </c>
      <c r="P24" s="155">
        <v>0</v>
      </c>
      <c r="Q24" s="155">
        <v>0</v>
      </c>
      <c r="R24" s="155">
        <v>0</v>
      </c>
      <c r="S24" s="21">
        <v>0</v>
      </c>
      <c r="T24" s="21">
        <v>0</v>
      </c>
      <c r="U24" s="21">
        <f t="shared" si="2"/>
        <v>1.5879999999999999</v>
      </c>
      <c r="V24" s="21">
        <f t="shared" si="3"/>
        <v>100</v>
      </c>
      <c r="W24" s="21">
        <v>0</v>
      </c>
      <c r="X24" s="19"/>
      <c r="Y24" s="19"/>
    </row>
    <row r="25" spans="1:27">
      <c r="A25" s="337">
        <v>1</v>
      </c>
      <c r="B25" s="338" t="s">
        <v>32</v>
      </c>
      <c r="C25" s="332" t="s">
        <v>25</v>
      </c>
      <c r="D25" s="15">
        <v>119.044</v>
      </c>
      <c r="E25" s="21">
        <v>0</v>
      </c>
      <c r="F25" s="15">
        <f>F26+F38+F50</f>
        <v>22.132999999999999</v>
      </c>
      <c r="G25" s="155">
        <v>1.31</v>
      </c>
      <c r="H25" s="155">
        <v>0.78600000000000003</v>
      </c>
      <c r="I25" s="155">
        <v>3.6</v>
      </c>
      <c r="J25" s="155">
        <v>1.048</v>
      </c>
      <c r="K25" s="155">
        <v>22</v>
      </c>
      <c r="L25" s="21">
        <v>0</v>
      </c>
      <c r="M25" s="15">
        <f>M26+M38+M50</f>
        <v>0</v>
      </c>
      <c r="N25" s="155">
        <v>0</v>
      </c>
      <c r="O25" s="155">
        <v>0</v>
      </c>
      <c r="P25" s="155">
        <v>0</v>
      </c>
      <c r="Q25" s="155">
        <v>0</v>
      </c>
      <c r="R25" s="155">
        <v>0</v>
      </c>
      <c r="S25" s="21">
        <v>0</v>
      </c>
      <c r="T25" s="21">
        <v>0</v>
      </c>
      <c r="U25" s="21">
        <f t="shared" si="2"/>
        <v>22.132999999999999</v>
      </c>
      <c r="V25" s="21">
        <f t="shared" si="3"/>
        <v>100</v>
      </c>
      <c r="W25" s="21">
        <v>0</v>
      </c>
      <c r="X25" s="19"/>
      <c r="Y25" s="19"/>
    </row>
    <row r="26" spans="1:27" ht="30">
      <c r="A26" s="333" t="s">
        <v>33</v>
      </c>
      <c r="B26" s="330" t="s">
        <v>34</v>
      </c>
      <c r="C26" s="332" t="s">
        <v>25</v>
      </c>
      <c r="D26" s="15">
        <v>30.126000000000001</v>
      </c>
      <c r="E26" s="21">
        <v>0</v>
      </c>
      <c r="F26" s="15">
        <f>F27+F35</f>
        <v>4.2699999999999996</v>
      </c>
      <c r="G26" s="21">
        <v>0</v>
      </c>
      <c r="H26" s="21">
        <v>0</v>
      </c>
      <c r="I26" s="21">
        <v>0</v>
      </c>
      <c r="J26" s="21">
        <v>0</v>
      </c>
      <c r="K26" s="155">
        <v>19</v>
      </c>
      <c r="L26" s="21">
        <v>0</v>
      </c>
      <c r="M26" s="15">
        <f>M27+M35</f>
        <v>0</v>
      </c>
      <c r="N26" s="21">
        <v>0</v>
      </c>
      <c r="O26" s="21">
        <v>0</v>
      </c>
      <c r="P26" s="21">
        <v>0</v>
      </c>
      <c r="Q26" s="21">
        <v>0</v>
      </c>
      <c r="R26" s="155">
        <v>0</v>
      </c>
      <c r="S26" s="21">
        <v>0</v>
      </c>
      <c r="T26" s="21">
        <v>0</v>
      </c>
      <c r="U26" s="21">
        <f t="shared" si="2"/>
        <v>4.2699999999999996</v>
      </c>
      <c r="V26" s="21">
        <f t="shared" si="3"/>
        <v>100</v>
      </c>
      <c r="W26" s="21">
        <v>0</v>
      </c>
      <c r="X26" s="19"/>
      <c r="Y26" s="19"/>
    </row>
    <row r="27" spans="1:27" ht="30">
      <c r="A27" s="333" t="s">
        <v>35</v>
      </c>
      <c r="B27" s="331" t="s">
        <v>36</v>
      </c>
      <c r="C27" s="332" t="s">
        <v>25</v>
      </c>
      <c r="D27" s="15">
        <v>29.584</v>
      </c>
      <c r="E27" s="21">
        <v>0</v>
      </c>
      <c r="F27" s="15">
        <f>F28+F31+F33</f>
        <v>4.2699999999999996</v>
      </c>
      <c r="G27" s="21">
        <v>0</v>
      </c>
      <c r="H27" s="21">
        <v>0</v>
      </c>
      <c r="I27" s="21">
        <v>0</v>
      </c>
      <c r="J27" s="21">
        <v>0</v>
      </c>
      <c r="K27" s="155">
        <v>19</v>
      </c>
      <c r="L27" s="21">
        <v>0</v>
      </c>
      <c r="M27" s="15">
        <f>M28+M31+M33</f>
        <v>0</v>
      </c>
      <c r="N27" s="21">
        <v>0</v>
      </c>
      <c r="O27" s="21">
        <v>0</v>
      </c>
      <c r="P27" s="21">
        <v>0</v>
      </c>
      <c r="Q27" s="21">
        <v>0</v>
      </c>
      <c r="R27" s="155">
        <v>0</v>
      </c>
      <c r="S27" s="21">
        <v>0</v>
      </c>
      <c r="T27" s="21">
        <v>0</v>
      </c>
      <c r="U27" s="21">
        <f t="shared" si="2"/>
        <v>4.2699999999999996</v>
      </c>
      <c r="V27" s="21">
        <f t="shared" si="3"/>
        <v>100</v>
      </c>
      <c r="W27" s="21">
        <v>0</v>
      </c>
      <c r="X27" s="19"/>
      <c r="Y27" s="19"/>
    </row>
    <row r="28" spans="1:27" ht="30">
      <c r="A28" s="333" t="s">
        <v>37</v>
      </c>
      <c r="B28" s="331" t="s">
        <v>38</v>
      </c>
      <c r="C28" s="332" t="s">
        <v>25</v>
      </c>
      <c r="D28" s="15">
        <v>24.169</v>
      </c>
      <c r="E28" s="21">
        <v>0</v>
      </c>
      <c r="F28" s="15">
        <f>SUM(F29:F30)</f>
        <v>3.54</v>
      </c>
      <c r="G28" s="21">
        <v>0</v>
      </c>
      <c r="H28" s="21">
        <v>0</v>
      </c>
      <c r="I28" s="21">
        <v>0</v>
      </c>
      <c r="J28" s="21">
        <v>0</v>
      </c>
      <c r="K28" s="155">
        <v>7</v>
      </c>
      <c r="L28" s="21">
        <v>0</v>
      </c>
      <c r="M28" s="15">
        <f>SUM(M29:M30)</f>
        <v>0</v>
      </c>
      <c r="N28" s="21">
        <v>0</v>
      </c>
      <c r="O28" s="21">
        <v>0</v>
      </c>
      <c r="P28" s="21">
        <v>0</v>
      </c>
      <c r="Q28" s="21">
        <v>0</v>
      </c>
      <c r="R28" s="155">
        <v>0</v>
      </c>
      <c r="S28" s="21">
        <v>0</v>
      </c>
      <c r="T28" s="21">
        <v>0</v>
      </c>
      <c r="U28" s="21">
        <f t="shared" si="2"/>
        <v>3.54</v>
      </c>
      <c r="V28" s="21">
        <f t="shared" si="3"/>
        <v>100</v>
      </c>
      <c r="W28" s="21">
        <v>0</v>
      </c>
      <c r="X28" s="19"/>
      <c r="Y28" s="19"/>
    </row>
    <row r="29" spans="1:27" s="583" customFormat="1">
      <c r="A29" s="576" t="s">
        <v>39</v>
      </c>
      <c r="B29" s="577" t="s">
        <v>40</v>
      </c>
      <c r="C29" s="578" t="s">
        <v>41</v>
      </c>
      <c r="D29" s="595">
        <v>22.623999999999999</v>
      </c>
      <c r="E29" s="600">
        <v>0</v>
      </c>
      <c r="F29" s="595">
        <v>3.0419999999999998</v>
      </c>
      <c r="G29" s="600">
        <v>0</v>
      </c>
      <c r="H29" s="600">
        <v>0</v>
      </c>
      <c r="I29" s="600">
        <v>0</v>
      </c>
      <c r="J29" s="600">
        <v>0</v>
      </c>
      <c r="K29" s="601">
        <v>6</v>
      </c>
      <c r="L29" s="600">
        <v>0</v>
      </c>
      <c r="M29" s="595">
        <v>0</v>
      </c>
      <c r="N29" s="600">
        <v>0</v>
      </c>
      <c r="O29" s="600">
        <v>0</v>
      </c>
      <c r="P29" s="600">
        <v>0</v>
      </c>
      <c r="Q29" s="600">
        <v>0</v>
      </c>
      <c r="R29" s="601">
        <v>0</v>
      </c>
      <c r="S29" s="600">
        <v>0</v>
      </c>
      <c r="T29" s="600">
        <v>0</v>
      </c>
      <c r="U29" s="600">
        <f t="shared" si="2"/>
        <v>3.0419999999999998</v>
      </c>
      <c r="V29" s="600">
        <f t="shared" si="3"/>
        <v>100</v>
      </c>
      <c r="W29" s="600">
        <v>0</v>
      </c>
      <c r="X29" s="602"/>
      <c r="Y29" s="602"/>
    </row>
    <row r="30" spans="1:27" s="583" customFormat="1" ht="30">
      <c r="A30" s="576" t="s">
        <v>42</v>
      </c>
      <c r="B30" s="577" t="s">
        <v>43</v>
      </c>
      <c r="C30" s="578" t="s">
        <v>44</v>
      </c>
      <c r="D30" s="595">
        <v>1.5449999999999999</v>
      </c>
      <c r="E30" s="600">
        <v>0</v>
      </c>
      <c r="F30" s="595">
        <v>0.498</v>
      </c>
      <c r="G30" s="600">
        <v>0</v>
      </c>
      <c r="H30" s="600">
        <v>0</v>
      </c>
      <c r="I30" s="600">
        <v>0</v>
      </c>
      <c r="J30" s="600">
        <v>0</v>
      </c>
      <c r="K30" s="601">
        <v>1</v>
      </c>
      <c r="L30" s="600">
        <v>0</v>
      </c>
      <c r="M30" s="595">
        <v>0</v>
      </c>
      <c r="N30" s="600">
        <v>0</v>
      </c>
      <c r="O30" s="600">
        <v>0</v>
      </c>
      <c r="P30" s="600">
        <v>0</v>
      </c>
      <c r="Q30" s="600">
        <v>0</v>
      </c>
      <c r="R30" s="601">
        <v>0</v>
      </c>
      <c r="S30" s="600">
        <v>0</v>
      </c>
      <c r="T30" s="600">
        <v>0</v>
      </c>
      <c r="U30" s="600">
        <f t="shared" si="2"/>
        <v>0.498</v>
      </c>
      <c r="V30" s="600">
        <f t="shared" si="3"/>
        <v>100</v>
      </c>
      <c r="W30" s="600">
        <v>0</v>
      </c>
      <c r="X30" s="602"/>
      <c r="Y30" s="602"/>
    </row>
    <row r="31" spans="1:27" ht="30">
      <c r="A31" s="333" t="s">
        <v>45</v>
      </c>
      <c r="B31" s="331" t="s">
        <v>46</v>
      </c>
      <c r="C31" s="332" t="s">
        <v>25</v>
      </c>
      <c r="D31" s="15">
        <v>3.3980000000000001</v>
      </c>
      <c r="E31" s="21">
        <v>0</v>
      </c>
      <c r="F31" s="15">
        <f>F32</f>
        <v>0.73</v>
      </c>
      <c r="G31" s="21">
        <v>0</v>
      </c>
      <c r="H31" s="21">
        <v>0</v>
      </c>
      <c r="I31" s="21">
        <v>0</v>
      </c>
      <c r="J31" s="21">
        <v>0</v>
      </c>
      <c r="K31" s="155">
        <v>3</v>
      </c>
      <c r="L31" s="21">
        <v>0</v>
      </c>
      <c r="M31" s="15">
        <f>M32</f>
        <v>0</v>
      </c>
      <c r="N31" s="21">
        <v>0</v>
      </c>
      <c r="O31" s="21">
        <v>0</v>
      </c>
      <c r="P31" s="21">
        <v>0</v>
      </c>
      <c r="Q31" s="21">
        <v>0</v>
      </c>
      <c r="R31" s="155">
        <v>0</v>
      </c>
      <c r="S31" s="21">
        <v>0</v>
      </c>
      <c r="T31" s="21">
        <v>0</v>
      </c>
      <c r="U31" s="21">
        <f t="shared" si="2"/>
        <v>0.73</v>
      </c>
      <c r="V31" s="21">
        <f t="shared" si="3"/>
        <v>100</v>
      </c>
      <c r="W31" s="21">
        <v>0</v>
      </c>
      <c r="X31" s="19"/>
      <c r="Y31" s="19"/>
    </row>
    <row r="32" spans="1:27" s="729" customFormat="1" ht="30">
      <c r="A32" s="733" t="s">
        <v>47</v>
      </c>
      <c r="B32" s="747" t="s">
        <v>48</v>
      </c>
      <c r="C32" s="734" t="s">
        <v>49</v>
      </c>
      <c r="D32" s="735">
        <v>3.3980000000000001</v>
      </c>
      <c r="E32" s="748">
        <v>0</v>
      </c>
      <c r="F32" s="735">
        <v>0.73</v>
      </c>
      <c r="G32" s="748">
        <v>0</v>
      </c>
      <c r="H32" s="748">
        <v>0</v>
      </c>
      <c r="I32" s="748">
        <v>0</v>
      </c>
      <c r="J32" s="748">
        <v>0</v>
      </c>
      <c r="K32" s="752">
        <v>3</v>
      </c>
      <c r="L32" s="748">
        <v>0</v>
      </c>
      <c r="M32" s="735">
        <v>0</v>
      </c>
      <c r="N32" s="748">
        <v>0</v>
      </c>
      <c r="O32" s="748">
        <v>0</v>
      </c>
      <c r="P32" s="748">
        <v>0</v>
      </c>
      <c r="Q32" s="748">
        <v>0</v>
      </c>
      <c r="R32" s="752">
        <v>0</v>
      </c>
      <c r="S32" s="748">
        <v>0</v>
      </c>
      <c r="T32" s="748">
        <v>0</v>
      </c>
      <c r="U32" s="748">
        <f t="shared" si="2"/>
        <v>0.73</v>
      </c>
      <c r="V32" s="748">
        <f t="shared" si="3"/>
        <v>100</v>
      </c>
      <c r="W32" s="748">
        <v>0</v>
      </c>
      <c r="X32" s="902"/>
      <c r="Y32" s="902"/>
    </row>
    <row r="33" spans="1:25" ht="30">
      <c r="A33" s="337" t="s">
        <v>50</v>
      </c>
      <c r="B33" s="331" t="s">
        <v>51</v>
      </c>
      <c r="C33" s="332" t="s">
        <v>25</v>
      </c>
      <c r="D33" s="15">
        <v>2.0169999999999999</v>
      </c>
      <c r="E33" s="21">
        <v>0</v>
      </c>
      <c r="F33" s="15">
        <f>F34</f>
        <v>0</v>
      </c>
      <c r="G33" s="21">
        <v>0</v>
      </c>
      <c r="H33" s="21">
        <v>0</v>
      </c>
      <c r="I33" s="21">
        <v>0</v>
      </c>
      <c r="J33" s="21">
        <v>0</v>
      </c>
      <c r="K33" s="155">
        <v>0</v>
      </c>
      <c r="L33" s="21">
        <v>0</v>
      </c>
      <c r="M33" s="15">
        <f>M34</f>
        <v>0</v>
      </c>
      <c r="N33" s="21">
        <v>0</v>
      </c>
      <c r="O33" s="21">
        <v>0</v>
      </c>
      <c r="P33" s="21">
        <v>0</v>
      </c>
      <c r="Q33" s="21">
        <v>0</v>
      </c>
      <c r="R33" s="155">
        <v>0</v>
      </c>
      <c r="S33" s="21">
        <v>0</v>
      </c>
      <c r="T33" s="21">
        <v>0</v>
      </c>
      <c r="U33" s="21">
        <f t="shared" si="2"/>
        <v>0</v>
      </c>
      <c r="V33" s="21" t="e">
        <f t="shared" si="3"/>
        <v>#DIV/0!</v>
      </c>
      <c r="W33" s="21">
        <v>0</v>
      </c>
      <c r="X33" s="19"/>
      <c r="Y33" s="19"/>
    </row>
    <row r="34" spans="1:25" s="583" customFormat="1">
      <c r="A34" s="584" t="s">
        <v>52</v>
      </c>
      <c r="B34" s="577" t="s">
        <v>53</v>
      </c>
      <c r="C34" s="578" t="s">
        <v>54</v>
      </c>
      <c r="D34" s="595">
        <v>2.0169999999999999</v>
      </c>
      <c r="E34" s="600">
        <v>0</v>
      </c>
      <c r="F34" s="595">
        <v>0</v>
      </c>
      <c r="G34" s="600">
        <v>0</v>
      </c>
      <c r="H34" s="600">
        <v>0</v>
      </c>
      <c r="I34" s="600">
        <v>0</v>
      </c>
      <c r="J34" s="600">
        <v>0</v>
      </c>
      <c r="K34" s="601">
        <v>0</v>
      </c>
      <c r="L34" s="600">
        <v>0</v>
      </c>
      <c r="M34" s="595">
        <v>0</v>
      </c>
      <c r="N34" s="600">
        <v>0</v>
      </c>
      <c r="O34" s="600">
        <v>0</v>
      </c>
      <c r="P34" s="600">
        <v>0</v>
      </c>
      <c r="Q34" s="600">
        <v>0</v>
      </c>
      <c r="R34" s="601">
        <v>0</v>
      </c>
      <c r="S34" s="600">
        <v>0</v>
      </c>
      <c r="T34" s="600">
        <v>0</v>
      </c>
      <c r="U34" s="600">
        <f t="shared" si="2"/>
        <v>0</v>
      </c>
      <c r="V34" s="600" t="e">
        <f t="shared" si="3"/>
        <v>#DIV/0!</v>
      </c>
      <c r="W34" s="600">
        <v>0</v>
      </c>
      <c r="X34" s="602"/>
      <c r="Y34" s="602"/>
    </row>
    <row r="35" spans="1:25" ht="30">
      <c r="A35" s="333" t="s">
        <v>55</v>
      </c>
      <c r="B35" s="331" t="s">
        <v>56</v>
      </c>
      <c r="C35" s="332" t="s">
        <v>25</v>
      </c>
      <c r="D35" s="15">
        <v>0.54200000000000004</v>
      </c>
      <c r="E35" s="21">
        <v>0</v>
      </c>
      <c r="F35" s="15">
        <f>F36</f>
        <v>0</v>
      </c>
      <c r="G35" s="21">
        <v>0</v>
      </c>
      <c r="H35" s="21">
        <v>0</v>
      </c>
      <c r="I35" s="21">
        <v>0</v>
      </c>
      <c r="J35" s="21">
        <v>0</v>
      </c>
      <c r="K35" s="343">
        <v>0</v>
      </c>
      <c r="L35" s="21">
        <v>0</v>
      </c>
      <c r="M35" s="15">
        <f>M36</f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f t="shared" si="2"/>
        <v>0</v>
      </c>
      <c r="V35" s="21" t="e">
        <f t="shared" si="3"/>
        <v>#DIV/0!</v>
      </c>
      <c r="W35" s="21">
        <v>0</v>
      </c>
      <c r="X35" s="19"/>
      <c r="Y35" s="19"/>
    </row>
    <row r="36" spans="1:25" ht="30">
      <c r="A36" s="333" t="s">
        <v>57</v>
      </c>
      <c r="B36" s="331" t="s">
        <v>58</v>
      </c>
      <c r="C36" s="332" t="s">
        <v>25</v>
      </c>
      <c r="D36" s="15">
        <v>0.54200000000000004</v>
      </c>
      <c r="E36" s="21">
        <v>0</v>
      </c>
      <c r="F36" s="15">
        <f>F37</f>
        <v>0</v>
      </c>
      <c r="G36" s="21">
        <v>0</v>
      </c>
      <c r="H36" s="21">
        <v>0</v>
      </c>
      <c r="I36" s="21">
        <v>0</v>
      </c>
      <c r="J36" s="21">
        <v>0</v>
      </c>
      <c r="K36" s="155">
        <v>0</v>
      </c>
      <c r="L36" s="21">
        <v>0</v>
      </c>
      <c r="M36" s="15">
        <f>M37</f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f t="shared" si="2"/>
        <v>0</v>
      </c>
      <c r="V36" s="21" t="e">
        <f t="shared" si="3"/>
        <v>#DIV/0!</v>
      </c>
      <c r="W36" s="21">
        <v>0</v>
      </c>
      <c r="X36" s="19"/>
      <c r="Y36" s="19"/>
    </row>
    <row r="37" spans="1:25" s="583" customFormat="1" ht="45.75" customHeight="1">
      <c r="A37" s="584" t="s">
        <v>59</v>
      </c>
      <c r="B37" s="577" t="s">
        <v>60</v>
      </c>
      <c r="C37" s="578" t="s">
        <v>61</v>
      </c>
      <c r="D37" s="603">
        <v>0.54200000000000004</v>
      </c>
      <c r="E37" s="604">
        <v>0</v>
      </c>
      <c r="F37" s="595">
        <v>0</v>
      </c>
      <c r="G37" s="604">
        <v>0</v>
      </c>
      <c r="H37" s="604">
        <v>0</v>
      </c>
      <c r="I37" s="604">
        <v>0</v>
      </c>
      <c r="J37" s="604">
        <v>0</v>
      </c>
      <c r="K37" s="604">
        <v>0</v>
      </c>
      <c r="L37" s="604">
        <v>0</v>
      </c>
      <c r="M37" s="595">
        <v>0</v>
      </c>
      <c r="N37" s="604">
        <v>0</v>
      </c>
      <c r="O37" s="604">
        <v>0</v>
      </c>
      <c r="P37" s="604">
        <v>0</v>
      </c>
      <c r="Q37" s="604">
        <v>0</v>
      </c>
      <c r="R37" s="604">
        <v>0</v>
      </c>
      <c r="S37" s="600">
        <v>0</v>
      </c>
      <c r="T37" s="600">
        <v>0</v>
      </c>
      <c r="U37" s="600">
        <f t="shared" si="2"/>
        <v>0</v>
      </c>
      <c r="V37" s="600" t="e">
        <f t="shared" si="3"/>
        <v>#DIV/0!</v>
      </c>
      <c r="W37" s="600">
        <v>0</v>
      </c>
      <c r="X37" s="602"/>
      <c r="Y37" s="602"/>
    </row>
    <row r="38" spans="1:25" ht="30">
      <c r="A38" s="333" t="s">
        <v>62</v>
      </c>
      <c r="B38" s="331" t="s">
        <v>63</v>
      </c>
      <c r="C38" s="332" t="s">
        <v>25</v>
      </c>
      <c r="D38" s="15">
        <v>70.88</v>
      </c>
      <c r="E38" s="21">
        <v>0</v>
      </c>
      <c r="F38" s="15">
        <f>SUM(F39:F49)</f>
        <v>16.274999999999999</v>
      </c>
      <c r="G38" s="155">
        <v>0.65</v>
      </c>
      <c r="H38" s="155">
        <v>0.39</v>
      </c>
      <c r="I38" s="155">
        <v>2.7</v>
      </c>
      <c r="J38" s="155">
        <v>0.52</v>
      </c>
      <c r="K38" s="155">
        <v>0</v>
      </c>
      <c r="L38" s="21">
        <v>0</v>
      </c>
      <c r="M38" s="15">
        <f>SUM(M39:M49)</f>
        <v>0</v>
      </c>
      <c r="N38" s="155">
        <v>0</v>
      </c>
      <c r="O38" s="155">
        <v>0</v>
      </c>
      <c r="P38" s="155">
        <v>0</v>
      </c>
      <c r="Q38" s="155">
        <v>0</v>
      </c>
      <c r="R38" s="155">
        <v>0</v>
      </c>
      <c r="S38" s="21">
        <v>0</v>
      </c>
      <c r="T38" s="21">
        <v>0</v>
      </c>
      <c r="U38" s="21">
        <f t="shared" si="2"/>
        <v>16.274999999999999</v>
      </c>
      <c r="V38" s="21">
        <f t="shared" si="3"/>
        <v>100</v>
      </c>
      <c r="W38" s="21">
        <v>0</v>
      </c>
      <c r="X38" s="19"/>
      <c r="Y38" s="19"/>
    </row>
    <row r="39" spans="1:25" s="583" customFormat="1" ht="45">
      <c r="A39" s="584" t="s">
        <v>64</v>
      </c>
      <c r="B39" s="585" t="s">
        <v>65</v>
      </c>
      <c r="C39" s="578" t="s">
        <v>66</v>
      </c>
      <c r="D39" s="595">
        <v>8.0169999999999995</v>
      </c>
      <c r="E39" s="600">
        <v>0</v>
      </c>
      <c r="F39" s="595">
        <v>0</v>
      </c>
      <c r="G39" s="600">
        <v>0</v>
      </c>
      <c r="H39" s="600">
        <v>0</v>
      </c>
      <c r="I39" s="600">
        <v>0</v>
      </c>
      <c r="J39" s="600">
        <v>0</v>
      </c>
      <c r="K39" s="600">
        <v>0</v>
      </c>
      <c r="L39" s="600">
        <v>0</v>
      </c>
      <c r="M39" s="595">
        <v>0</v>
      </c>
      <c r="N39" s="600">
        <v>0</v>
      </c>
      <c r="O39" s="600">
        <v>0</v>
      </c>
      <c r="P39" s="600">
        <v>0</v>
      </c>
      <c r="Q39" s="600">
        <v>0</v>
      </c>
      <c r="R39" s="600">
        <v>0</v>
      </c>
      <c r="S39" s="600">
        <v>0</v>
      </c>
      <c r="T39" s="600">
        <v>0</v>
      </c>
      <c r="U39" s="600">
        <f t="shared" si="2"/>
        <v>0</v>
      </c>
      <c r="V39" s="600" t="e">
        <f t="shared" si="3"/>
        <v>#DIV/0!</v>
      </c>
      <c r="W39" s="600">
        <v>0</v>
      </c>
      <c r="X39" s="602"/>
      <c r="Y39" s="602"/>
    </row>
    <row r="40" spans="1:25" s="583" customFormat="1" ht="30">
      <c r="A40" s="584" t="s">
        <v>67</v>
      </c>
      <c r="B40" s="585" t="s">
        <v>68</v>
      </c>
      <c r="C40" s="578" t="s">
        <v>69</v>
      </c>
      <c r="D40" s="595">
        <v>9.7989999999999995</v>
      </c>
      <c r="E40" s="600">
        <v>0</v>
      </c>
      <c r="F40" s="595">
        <v>9.3330000000000002</v>
      </c>
      <c r="G40" s="600">
        <v>0.25</v>
      </c>
      <c r="H40" s="600">
        <f>G40*0.6</f>
        <v>0.15</v>
      </c>
      <c r="I40" s="600">
        <v>1.2</v>
      </c>
      <c r="J40" s="600">
        <f>I40*0.8</f>
        <v>0.96</v>
      </c>
      <c r="K40" s="600">
        <v>0</v>
      </c>
      <c r="L40" s="600">
        <v>0</v>
      </c>
      <c r="M40" s="595">
        <v>0</v>
      </c>
      <c r="N40" s="600">
        <v>0</v>
      </c>
      <c r="O40" s="600">
        <v>0</v>
      </c>
      <c r="P40" s="600">
        <v>0</v>
      </c>
      <c r="Q40" s="600">
        <v>0</v>
      </c>
      <c r="R40" s="600">
        <v>0</v>
      </c>
      <c r="S40" s="600">
        <v>0</v>
      </c>
      <c r="T40" s="600">
        <v>0</v>
      </c>
      <c r="U40" s="600">
        <f t="shared" si="2"/>
        <v>9.3330000000000002</v>
      </c>
      <c r="V40" s="600">
        <f t="shared" si="3"/>
        <v>100</v>
      </c>
      <c r="W40" s="600">
        <v>0</v>
      </c>
      <c r="X40" s="602"/>
      <c r="Y40" s="602"/>
    </row>
    <row r="41" spans="1:25" s="583" customFormat="1" ht="30">
      <c r="A41" s="584" t="s">
        <v>70</v>
      </c>
      <c r="B41" s="585" t="s">
        <v>71</v>
      </c>
      <c r="C41" s="578" t="s">
        <v>72</v>
      </c>
      <c r="D41" s="595">
        <v>2.0419999999999998</v>
      </c>
      <c r="E41" s="600">
        <v>0</v>
      </c>
      <c r="F41" s="595">
        <v>0</v>
      </c>
      <c r="G41" s="601">
        <v>0</v>
      </c>
      <c r="H41" s="601">
        <v>0</v>
      </c>
      <c r="I41" s="601">
        <v>0</v>
      </c>
      <c r="J41" s="601">
        <v>0</v>
      </c>
      <c r="K41" s="601">
        <v>0</v>
      </c>
      <c r="L41" s="600">
        <v>0</v>
      </c>
      <c r="M41" s="595">
        <v>0</v>
      </c>
      <c r="N41" s="601">
        <v>0</v>
      </c>
      <c r="O41" s="601">
        <v>0</v>
      </c>
      <c r="P41" s="601">
        <v>0</v>
      </c>
      <c r="Q41" s="601">
        <v>0</v>
      </c>
      <c r="R41" s="601">
        <v>0</v>
      </c>
      <c r="S41" s="600">
        <v>0</v>
      </c>
      <c r="T41" s="600">
        <v>0</v>
      </c>
      <c r="U41" s="600">
        <f t="shared" si="2"/>
        <v>0</v>
      </c>
      <c r="V41" s="600" t="e">
        <f t="shared" si="3"/>
        <v>#DIV/0!</v>
      </c>
      <c r="W41" s="600">
        <v>0</v>
      </c>
      <c r="X41" s="602"/>
      <c r="Y41" s="602"/>
    </row>
    <row r="42" spans="1:25" s="583" customFormat="1" ht="30">
      <c r="A42" s="584" t="s">
        <v>73</v>
      </c>
      <c r="B42" s="585" t="s">
        <v>74</v>
      </c>
      <c r="C42" s="578" t="s">
        <v>75</v>
      </c>
      <c r="D42" s="595">
        <v>1.7</v>
      </c>
      <c r="E42" s="600">
        <v>0</v>
      </c>
      <c r="F42" s="595">
        <v>0</v>
      </c>
      <c r="G42" s="600">
        <v>0</v>
      </c>
      <c r="H42" s="600">
        <v>0</v>
      </c>
      <c r="I42" s="600">
        <v>0</v>
      </c>
      <c r="J42" s="600">
        <v>0</v>
      </c>
      <c r="K42" s="600">
        <v>0</v>
      </c>
      <c r="L42" s="600">
        <v>0</v>
      </c>
      <c r="M42" s="595">
        <v>0</v>
      </c>
      <c r="N42" s="600">
        <v>0</v>
      </c>
      <c r="O42" s="600">
        <v>0</v>
      </c>
      <c r="P42" s="600">
        <v>0</v>
      </c>
      <c r="Q42" s="600">
        <v>0</v>
      </c>
      <c r="R42" s="600">
        <v>0</v>
      </c>
      <c r="S42" s="600">
        <v>0</v>
      </c>
      <c r="T42" s="600">
        <v>0</v>
      </c>
      <c r="U42" s="600">
        <f t="shared" si="2"/>
        <v>0</v>
      </c>
      <c r="V42" s="600" t="e">
        <f t="shared" si="3"/>
        <v>#DIV/0!</v>
      </c>
      <c r="W42" s="600">
        <v>0</v>
      </c>
      <c r="X42" s="602"/>
      <c r="Y42" s="602"/>
    </row>
    <row r="43" spans="1:25" s="583" customFormat="1" ht="30">
      <c r="A43" s="584" t="s">
        <v>76</v>
      </c>
      <c r="B43" s="585" t="s">
        <v>77</v>
      </c>
      <c r="C43" s="578" t="s">
        <v>78</v>
      </c>
      <c r="D43" s="595">
        <v>1.792</v>
      </c>
      <c r="E43" s="600">
        <v>0</v>
      </c>
      <c r="F43" s="595">
        <v>0</v>
      </c>
      <c r="G43" s="601">
        <v>0</v>
      </c>
      <c r="H43" s="601">
        <v>0</v>
      </c>
      <c r="I43" s="601">
        <v>0</v>
      </c>
      <c r="J43" s="601">
        <v>0</v>
      </c>
      <c r="K43" s="601">
        <v>0</v>
      </c>
      <c r="L43" s="600">
        <v>0</v>
      </c>
      <c r="M43" s="595">
        <v>0</v>
      </c>
      <c r="N43" s="601">
        <v>0</v>
      </c>
      <c r="O43" s="601">
        <v>0</v>
      </c>
      <c r="P43" s="601">
        <v>0</v>
      </c>
      <c r="Q43" s="601">
        <v>0</v>
      </c>
      <c r="R43" s="601">
        <v>0</v>
      </c>
      <c r="S43" s="600">
        <v>0</v>
      </c>
      <c r="T43" s="600">
        <v>0</v>
      </c>
      <c r="U43" s="600">
        <f t="shared" si="2"/>
        <v>0</v>
      </c>
      <c r="V43" s="600" t="e">
        <f t="shared" si="3"/>
        <v>#DIV/0!</v>
      </c>
      <c r="W43" s="600">
        <v>0</v>
      </c>
      <c r="X43" s="602"/>
      <c r="Y43" s="602"/>
    </row>
    <row r="44" spans="1:25" s="583" customFormat="1">
      <c r="A44" s="584" t="s">
        <v>79</v>
      </c>
      <c r="B44" s="585" t="s">
        <v>80</v>
      </c>
      <c r="C44" s="578" t="s">
        <v>81</v>
      </c>
      <c r="D44" s="595">
        <v>0.97499999999999998</v>
      </c>
      <c r="E44" s="600">
        <v>0</v>
      </c>
      <c r="F44" s="595">
        <v>0</v>
      </c>
      <c r="G44" s="600">
        <v>0</v>
      </c>
      <c r="H44" s="600">
        <v>0</v>
      </c>
      <c r="I44" s="600">
        <v>0</v>
      </c>
      <c r="J44" s="600">
        <v>0</v>
      </c>
      <c r="K44" s="600">
        <v>0</v>
      </c>
      <c r="L44" s="600">
        <v>0</v>
      </c>
      <c r="M44" s="595">
        <v>0</v>
      </c>
      <c r="N44" s="600">
        <v>0</v>
      </c>
      <c r="O44" s="600">
        <v>0</v>
      </c>
      <c r="P44" s="600">
        <v>0</v>
      </c>
      <c r="Q44" s="600">
        <v>0</v>
      </c>
      <c r="R44" s="600">
        <v>0</v>
      </c>
      <c r="S44" s="600">
        <v>0</v>
      </c>
      <c r="T44" s="600">
        <v>0</v>
      </c>
      <c r="U44" s="600">
        <f t="shared" si="2"/>
        <v>0</v>
      </c>
      <c r="V44" s="600" t="e">
        <f t="shared" si="3"/>
        <v>#DIV/0!</v>
      </c>
      <c r="W44" s="600">
        <v>0</v>
      </c>
      <c r="X44" s="602"/>
      <c r="Y44" s="602"/>
    </row>
    <row r="45" spans="1:25" s="729" customFormat="1" ht="45">
      <c r="A45" s="733" t="s">
        <v>82</v>
      </c>
      <c r="B45" s="746" t="s">
        <v>83</v>
      </c>
      <c r="C45" s="734" t="s">
        <v>84</v>
      </c>
      <c r="D45" s="735">
        <v>21.219000000000001</v>
      </c>
      <c r="E45" s="748">
        <v>0</v>
      </c>
      <c r="F45" s="735">
        <v>6.35</v>
      </c>
      <c r="G45" s="748">
        <v>0.8</v>
      </c>
      <c r="H45" s="748">
        <f>G45*0.6</f>
        <v>0.48</v>
      </c>
      <c r="I45" s="748">
        <v>3.7</v>
      </c>
      <c r="J45" s="748">
        <f>I45*0.8</f>
        <v>2.9600000000000004</v>
      </c>
      <c r="K45" s="748">
        <v>0</v>
      </c>
      <c r="L45" s="748">
        <v>0</v>
      </c>
      <c r="M45" s="735">
        <v>0</v>
      </c>
      <c r="N45" s="748">
        <v>0</v>
      </c>
      <c r="O45" s="748">
        <v>0</v>
      </c>
      <c r="P45" s="748">
        <v>0</v>
      </c>
      <c r="Q45" s="748">
        <v>0</v>
      </c>
      <c r="R45" s="748">
        <v>0</v>
      </c>
      <c r="S45" s="748">
        <v>0</v>
      </c>
      <c r="T45" s="748">
        <v>0</v>
      </c>
      <c r="U45" s="748">
        <f t="shared" si="2"/>
        <v>6.35</v>
      </c>
      <c r="V45" s="748">
        <f t="shared" si="3"/>
        <v>100</v>
      </c>
      <c r="W45" s="748">
        <v>0</v>
      </c>
      <c r="X45" s="902"/>
      <c r="Y45" s="902"/>
    </row>
    <row r="46" spans="1:25" s="583" customFormat="1" ht="45">
      <c r="A46" s="584" t="s">
        <v>85</v>
      </c>
      <c r="B46" s="586" t="s">
        <v>86</v>
      </c>
      <c r="C46" s="578" t="s">
        <v>87</v>
      </c>
      <c r="D46" s="595">
        <v>2.7749999999999999</v>
      </c>
      <c r="E46" s="600">
        <v>0</v>
      </c>
      <c r="F46" s="595">
        <v>0</v>
      </c>
      <c r="G46" s="600">
        <v>0</v>
      </c>
      <c r="H46" s="600">
        <v>0</v>
      </c>
      <c r="I46" s="600">
        <v>0</v>
      </c>
      <c r="J46" s="600">
        <v>0</v>
      </c>
      <c r="K46" s="600">
        <v>0</v>
      </c>
      <c r="L46" s="600">
        <v>0</v>
      </c>
      <c r="M46" s="595">
        <v>0</v>
      </c>
      <c r="N46" s="600">
        <v>0</v>
      </c>
      <c r="O46" s="600">
        <v>0</v>
      </c>
      <c r="P46" s="600">
        <v>0</v>
      </c>
      <c r="Q46" s="600">
        <v>0</v>
      </c>
      <c r="R46" s="600">
        <v>0</v>
      </c>
      <c r="S46" s="600">
        <v>0</v>
      </c>
      <c r="T46" s="600">
        <v>0</v>
      </c>
      <c r="U46" s="600">
        <f t="shared" si="2"/>
        <v>0</v>
      </c>
      <c r="V46" s="600" t="e">
        <f t="shared" si="3"/>
        <v>#DIV/0!</v>
      </c>
      <c r="W46" s="600">
        <v>0</v>
      </c>
      <c r="X46" s="602"/>
      <c r="Y46" s="602"/>
    </row>
    <row r="47" spans="1:25" s="583" customFormat="1" ht="30">
      <c r="A47" s="584" t="s">
        <v>88</v>
      </c>
      <c r="B47" s="586" t="s">
        <v>89</v>
      </c>
      <c r="C47" s="578" t="s">
        <v>90</v>
      </c>
      <c r="D47" s="595">
        <v>3.3780000000000001</v>
      </c>
      <c r="E47" s="600">
        <v>0</v>
      </c>
      <c r="F47" s="595">
        <v>0</v>
      </c>
      <c r="G47" s="600">
        <v>0</v>
      </c>
      <c r="H47" s="600">
        <v>0</v>
      </c>
      <c r="I47" s="601">
        <v>0.8</v>
      </c>
      <c r="J47" s="600">
        <v>0</v>
      </c>
      <c r="K47" s="600">
        <v>0</v>
      </c>
      <c r="L47" s="600">
        <v>0</v>
      </c>
      <c r="M47" s="595">
        <v>0</v>
      </c>
      <c r="N47" s="600">
        <v>0</v>
      </c>
      <c r="O47" s="600">
        <v>0</v>
      </c>
      <c r="P47" s="601">
        <v>0</v>
      </c>
      <c r="Q47" s="600">
        <v>0</v>
      </c>
      <c r="R47" s="600">
        <v>0</v>
      </c>
      <c r="S47" s="600">
        <v>0</v>
      </c>
      <c r="T47" s="600">
        <v>0</v>
      </c>
      <c r="U47" s="600">
        <f t="shared" si="2"/>
        <v>0</v>
      </c>
      <c r="V47" s="600" t="e">
        <f t="shared" si="3"/>
        <v>#DIV/0!</v>
      </c>
      <c r="W47" s="600">
        <v>0</v>
      </c>
      <c r="X47" s="602"/>
      <c r="Y47" s="602"/>
    </row>
    <row r="48" spans="1:25" s="583" customFormat="1" ht="30">
      <c r="A48" s="584" t="s">
        <v>91</v>
      </c>
      <c r="B48" s="585" t="s">
        <v>92</v>
      </c>
      <c r="C48" s="578" t="s">
        <v>93</v>
      </c>
      <c r="D48" s="595">
        <v>11.209</v>
      </c>
      <c r="E48" s="600">
        <v>0</v>
      </c>
      <c r="F48" s="595">
        <v>0.59199999999999997</v>
      </c>
      <c r="G48" s="600">
        <v>0.25</v>
      </c>
      <c r="H48" s="600">
        <f>G48*0.6</f>
        <v>0.15</v>
      </c>
      <c r="I48" s="600">
        <v>1.2</v>
      </c>
      <c r="J48" s="600">
        <f>I48*0.8</f>
        <v>0.96</v>
      </c>
      <c r="K48" s="600">
        <v>0</v>
      </c>
      <c r="L48" s="600">
        <v>0</v>
      </c>
      <c r="M48" s="595">
        <v>0</v>
      </c>
      <c r="N48" s="600">
        <v>0</v>
      </c>
      <c r="O48" s="600">
        <v>0</v>
      </c>
      <c r="P48" s="600">
        <v>0</v>
      </c>
      <c r="Q48" s="600">
        <v>0</v>
      </c>
      <c r="R48" s="600">
        <v>0</v>
      </c>
      <c r="S48" s="600">
        <v>0</v>
      </c>
      <c r="T48" s="600">
        <v>0</v>
      </c>
      <c r="U48" s="600">
        <f t="shared" si="2"/>
        <v>0.59199999999999997</v>
      </c>
      <c r="V48" s="600">
        <f t="shared" si="3"/>
        <v>100</v>
      </c>
      <c r="W48" s="600">
        <v>0</v>
      </c>
      <c r="X48" s="602"/>
      <c r="Y48" s="602"/>
    </row>
    <row r="49" spans="1:25" s="583" customFormat="1" ht="30">
      <c r="A49" s="584" t="s">
        <v>94</v>
      </c>
      <c r="B49" s="585" t="s">
        <v>95</v>
      </c>
      <c r="C49" s="578" t="s">
        <v>96</v>
      </c>
      <c r="D49" s="595">
        <v>7.9740000000000002</v>
      </c>
      <c r="E49" s="600">
        <v>0</v>
      </c>
      <c r="F49" s="595">
        <v>0</v>
      </c>
      <c r="G49" s="600">
        <v>0</v>
      </c>
      <c r="H49" s="600">
        <v>0</v>
      </c>
      <c r="I49" s="600">
        <v>0</v>
      </c>
      <c r="J49" s="600">
        <v>0</v>
      </c>
      <c r="K49" s="600">
        <v>0</v>
      </c>
      <c r="L49" s="600">
        <v>0</v>
      </c>
      <c r="M49" s="595">
        <v>0</v>
      </c>
      <c r="N49" s="600">
        <v>0</v>
      </c>
      <c r="O49" s="600">
        <v>0</v>
      </c>
      <c r="P49" s="600">
        <v>0</v>
      </c>
      <c r="Q49" s="600">
        <v>0</v>
      </c>
      <c r="R49" s="600">
        <v>0</v>
      </c>
      <c r="S49" s="600">
        <v>0</v>
      </c>
      <c r="T49" s="600">
        <v>0</v>
      </c>
      <c r="U49" s="600">
        <f t="shared" si="2"/>
        <v>0</v>
      </c>
      <c r="V49" s="600" t="e">
        <f t="shared" si="3"/>
        <v>#DIV/0!</v>
      </c>
      <c r="W49" s="600">
        <v>0</v>
      </c>
      <c r="X49" s="602"/>
      <c r="Y49" s="602"/>
    </row>
    <row r="50" spans="1:25">
      <c r="A50" s="333" t="s">
        <v>97</v>
      </c>
      <c r="B50" s="334" t="s">
        <v>98</v>
      </c>
      <c r="C50" s="332" t="s">
        <v>25</v>
      </c>
      <c r="D50" s="15">
        <v>18.038</v>
      </c>
      <c r="E50" s="21">
        <v>0</v>
      </c>
      <c r="F50" s="15">
        <f>SUM(F51:F60)</f>
        <v>1.5879999999999999</v>
      </c>
      <c r="G50" s="155">
        <v>0.66</v>
      </c>
      <c r="H50" s="155">
        <v>0.39600000000000002</v>
      </c>
      <c r="I50" s="155">
        <v>0.9</v>
      </c>
      <c r="J50" s="155">
        <v>0.52800000000000002</v>
      </c>
      <c r="K50" s="155">
        <v>3</v>
      </c>
      <c r="L50" s="21">
        <v>0</v>
      </c>
      <c r="M50" s="15">
        <f>SUM(M51:M60)</f>
        <v>0</v>
      </c>
      <c r="N50" s="155">
        <v>0</v>
      </c>
      <c r="O50" s="155">
        <v>0</v>
      </c>
      <c r="P50" s="155">
        <v>0</v>
      </c>
      <c r="Q50" s="155">
        <v>0</v>
      </c>
      <c r="R50" s="155">
        <v>0</v>
      </c>
      <c r="S50" s="21">
        <v>0</v>
      </c>
      <c r="T50" s="21">
        <v>0</v>
      </c>
      <c r="U50" s="21">
        <f t="shared" si="2"/>
        <v>1.5879999999999999</v>
      </c>
      <c r="V50" s="21">
        <f t="shared" si="3"/>
        <v>100</v>
      </c>
      <c r="W50" s="21">
        <v>0</v>
      </c>
      <c r="X50" s="19"/>
      <c r="Y50" s="19"/>
    </row>
    <row r="51" spans="1:25" s="583" customFormat="1" ht="30">
      <c r="A51" s="584" t="s">
        <v>99</v>
      </c>
      <c r="B51" s="585" t="s">
        <v>100</v>
      </c>
      <c r="C51" s="578" t="s">
        <v>101</v>
      </c>
      <c r="D51" s="595">
        <v>0.70799999999999996</v>
      </c>
      <c r="E51" s="600">
        <v>0</v>
      </c>
      <c r="F51" s="595">
        <v>0</v>
      </c>
      <c r="G51" s="601">
        <v>0</v>
      </c>
      <c r="H51" s="601">
        <v>0</v>
      </c>
      <c r="I51" s="601">
        <v>0</v>
      </c>
      <c r="J51" s="601">
        <v>0</v>
      </c>
      <c r="K51" s="600">
        <v>0</v>
      </c>
      <c r="L51" s="600">
        <v>0</v>
      </c>
      <c r="M51" s="595">
        <v>0</v>
      </c>
      <c r="N51" s="601">
        <v>0</v>
      </c>
      <c r="O51" s="601">
        <v>0</v>
      </c>
      <c r="P51" s="601">
        <v>0</v>
      </c>
      <c r="Q51" s="601">
        <v>0</v>
      </c>
      <c r="R51" s="601">
        <v>0</v>
      </c>
      <c r="S51" s="600">
        <v>0</v>
      </c>
      <c r="T51" s="600">
        <v>0</v>
      </c>
      <c r="U51" s="600">
        <f t="shared" si="2"/>
        <v>0</v>
      </c>
      <c r="V51" s="600" t="e">
        <f t="shared" si="3"/>
        <v>#DIV/0!</v>
      </c>
      <c r="W51" s="600">
        <v>0</v>
      </c>
      <c r="X51" s="602"/>
      <c r="Y51" s="602"/>
    </row>
    <row r="52" spans="1:25" s="729" customFormat="1" ht="30">
      <c r="A52" s="733" t="s">
        <v>102</v>
      </c>
      <c r="B52" s="746" t="s">
        <v>103</v>
      </c>
      <c r="C52" s="734" t="s">
        <v>104</v>
      </c>
      <c r="D52" s="735">
        <v>0.8</v>
      </c>
      <c r="E52" s="748">
        <v>0</v>
      </c>
      <c r="F52" s="735">
        <v>0.8</v>
      </c>
      <c r="G52" s="748">
        <v>0.8</v>
      </c>
      <c r="H52" s="748">
        <f>G52*0.6</f>
        <v>0.48</v>
      </c>
      <c r="I52" s="748">
        <v>0.5</v>
      </c>
      <c r="J52" s="748">
        <f>I52*0.8</f>
        <v>0.4</v>
      </c>
      <c r="K52" s="748">
        <v>0</v>
      </c>
      <c r="L52" s="748">
        <v>0</v>
      </c>
      <c r="M52" s="735">
        <v>0</v>
      </c>
      <c r="N52" s="748">
        <v>0</v>
      </c>
      <c r="O52" s="748">
        <v>0</v>
      </c>
      <c r="P52" s="748">
        <v>0</v>
      </c>
      <c r="Q52" s="748">
        <v>0</v>
      </c>
      <c r="R52" s="748">
        <v>0</v>
      </c>
      <c r="S52" s="748">
        <v>0</v>
      </c>
      <c r="T52" s="748">
        <v>0</v>
      </c>
      <c r="U52" s="748">
        <f t="shared" si="2"/>
        <v>0.8</v>
      </c>
      <c r="V52" s="748">
        <f t="shared" si="3"/>
        <v>100</v>
      </c>
      <c r="W52" s="748">
        <v>0</v>
      </c>
      <c r="X52" s="902"/>
      <c r="Y52" s="902"/>
    </row>
    <row r="53" spans="1:25" s="583" customFormat="1" ht="30">
      <c r="A53" s="584" t="s">
        <v>105</v>
      </c>
      <c r="B53" s="585" t="s">
        <v>106</v>
      </c>
      <c r="C53" s="578" t="s">
        <v>107</v>
      </c>
      <c r="D53" s="595">
        <v>0.35</v>
      </c>
      <c r="E53" s="600">
        <v>0</v>
      </c>
      <c r="F53" s="595">
        <v>0</v>
      </c>
      <c r="G53" s="601">
        <v>0</v>
      </c>
      <c r="H53" s="601">
        <v>0</v>
      </c>
      <c r="I53" s="601">
        <v>0</v>
      </c>
      <c r="J53" s="601">
        <v>0</v>
      </c>
      <c r="K53" s="600">
        <v>0</v>
      </c>
      <c r="L53" s="600">
        <v>0</v>
      </c>
      <c r="M53" s="595">
        <v>0</v>
      </c>
      <c r="N53" s="601">
        <v>0</v>
      </c>
      <c r="O53" s="601">
        <v>0</v>
      </c>
      <c r="P53" s="601">
        <v>0</v>
      </c>
      <c r="Q53" s="601">
        <v>0</v>
      </c>
      <c r="R53" s="601">
        <v>0</v>
      </c>
      <c r="S53" s="600">
        <v>0</v>
      </c>
      <c r="T53" s="600">
        <v>0</v>
      </c>
      <c r="U53" s="600">
        <f t="shared" si="2"/>
        <v>0</v>
      </c>
      <c r="V53" s="600" t="e">
        <f t="shared" si="3"/>
        <v>#DIV/0!</v>
      </c>
      <c r="W53" s="600">
        <v>0</v>
      </c>
      <c r="X53" s="602"/>
      <c r="Y53" s="602"/>
    </row>
    <row r="54" spans="1:25" s="583" customFormat="1" ht="30">
      <c r="A54" s="584" t="s">
        <v>108</v>
      </c>
      <c r="B54" s="585" t="s">
        <v>109</v>
      </c>
      <c r="C54" s="578" t="s">
        <v>110</v>
      </c>
      <c r="D54" s="595">
        <v>4.2670000000000003</v>
      </c>
      <c r="E54" s="600">
        <v>0</v>
      </c>
      <c r="F54" s="595">
        <v>0</v>
      </c>
      <c r="G54" s="600">
        <v>0</v>
      </c>
      <c r="H54" s="600">
        <v>0</v>
      </c>
      <c r="I54" s="600">
        <v>0</v>
      </c>
      <c r="J54" s="600">
        <v>0</v>
      </c>
      <c r="K54" s="600">
        <v>0</v>
      </c>
      <c r="L54" s="600">
        <v>0</v>
      </c>
      <c r="M54" s="595">
        <v>0</v>
      </c>
      <c r="N54" s="600">
        <v>0</v>
      </c>
      <c r="O54" s="600">
        <v>0</v>
      </c>
      <c r="P54" s="600">
        <v>0</v>
      </c>
      <c r="Q54" s="600">
        <v>0</v>
      </c>
      <c r="R54" s="600">
        <v>0</v>
      </c>
      <c r="S54" s="600">
        <v>0</v>
      </c>
      <c r="T54" s="600">
        <v>0</v>
      </c>
      <c r="U54" s="600">
        <f t="shared" si="2"/>
        <v>0</v>
      </c>
      <c r="V54" s="600" t="e">
        <f t="shared" si="3"/>
        <v>#DIV/0!</v>
      </c>
      <c r="W54" s="600">
        <v>0</v>
      </c>
      <c r="X54" s="602"/>
      <c r="Y54" s="602"/>
    </row>
    <row r="55" spans="1:25" s="583" customFormat="1">
      <c r="A55" s="584" t="s">
        <v>111</v>
      </c>
      <c r="B55" s="585" t="s">
        <v>112</v>
      </c>
      <c r="C55" s="578" t="s">
        <v>113</v>
      </c>
      <c r="D55" s="595">
        <v>1.95</v>
      </c>
      <c r="E55" s="600">
        <v>0</v>
      </c>
      <c r="F55" s="595">
        <v>0</v>
      </c>
      <c r="G55" s="600">
        <v>0</v>
      </c>
      <c r="H55" s="600">
        <v>0</v>
      </c>
      <c r="I55" s="600">
        <v>0</v>
      </c>
      <c r="J55" s="600">
        <v>0</v>
      </c>
      <c r="K55" s="600">
        <v>0</v>
      </c>
      <c r="L55" s="600">
        <v>0</v>
      </c>
      <c r="M55" s="595">
        <v>0</v>
      </c>
      <c r="N55" s="600">
        <v>0</v>
      </c>
      <c r="O55" s="600">
        <v>0</v>
      </c>
      <c r="P55" s="600">
        <v>0</v>
      </c>
      <c r="Q55" s="600">
        <v>0</v>
      </c>
      <c r="R55" s="600">
        <v>0</v>
      </c>
      <c r="S55" s="600">
        <v>0</v>
      </c>
      <c r="T55" s="600">
        <v>0</v>
      </c>
      <c r="U55" s="600">
        <f t="shared" si="2"/>
        <v>0</v>
      </c>
      <c r="V55" s="600" t="e">
        <f t="shared" si="3"/>
        <v>#DIV/0!</v>
      </c>
      <c r="W55" s="600">
        <v>0</v>
      </c>
      <c r="X55" s="602"/>
      <c r="Y55" s="602"/>
    </row>
    <row r="56" spans="1:25" s="583" customFormat="1">
      <c r="A56" s="584" t="s">
        <v>114</v>
      </c>
      <c r="B56" s="585" t="s">
        <v>115</v>
      </c>
      <c r="C56" s="578" t="s">
        <v>116</v>
      </c>
      <c r="D56" s="595">
        <v>0.85</v>
      </c>
      <c r="E56" s="600">
        <v>0</v>
      </c>
      <c r="F56" s="595">
        <v>0</v>
      </c>
      <c r="G56" s="600">
        <v>0</v>
      </c>
      <c r="H56" s="600">
        <v>0</v>
      </c>
      <c r="I56" s="600">
        <v>0</v>
      </c>
      <c r="J56" s="600">
        <v>0</v>
      </c>
      <c r="K56" s="601">
        <v>0</v>
      </c>
      <c r="L56" s="600">
        <v>0</v>
      </c>
      <c r="M56" s="595">
        <v>0</v>
      </c>
      <c r="N56" s="600">
        <v>0</v>
      </c>
      <c r="O56" s="600">
        <v>0</v>
      </c>
      <c r="P56" s="600">
        <v>0</v>
      </c>
      <c r="Q56" s="600">
        <v>0</v>
      </c>
      <c r="R56" s="601">
        <v>0</v>
      </c>
      <c r="S56" s="600">
        <v>0</v>
      </c>
      <c r="T56" s="600">
        <v>0</v>
      </c>
      <c r="U56" s="600">
        <f t="shared" si="2"/>
        <v>0</v>
      </c>
      <c r="V56" s="600" t="e">
        <f t="shared" si="3"/>
        <v>#DIV/0!</v>
      </c>
      <c r="W56" s="600">
        <v>0</v>
      </c>
      <c r="X56" s="602"/>
      <c r="Y56" s="602"/>
    </row>
    <row r="57" spans="1:25" s="729" customFormat="1" ht="45">
      <c r="A57" s="733" t="s">
        <v>117</v>
      </c>
      <c r="B57" s="723" t="s">
        <v>169</v>
      </c>
      <c r="C57" s="734" t="s">
        <v>119</v>
      </c>
      <c r="D57" s="735">
        <v>2.38</v>
      </c>
      <c r="E57" s="748">
        <v>0</v>
      </c>
      <c r="F57" s="735">
        <v>0.47499999999999998</v>
      </c>
      <c r="G57" s="748">
        <v>0</v>
      </c>
      <c r="H57" s="748">
        <v>0</v>
      </c>
      <c r="I57" s="748">
        <v>0</v>
      </c>
      <c r="J57" s="748">
        <v>0</v>
      </c>
      <c r="K57" s="752">
        <v>1</v>
      </c>
      <c r="L57" s="748">
        <v>0</v>
      </c>
      <c r="M57" s="735">
        <v>0</v>
      </c>
      <c r="N57" s="748">
        <v>0</v>
      </c>
      <c r="O57" s="748">
        <v>0</v>
      </c>
      <c r="P57" s="748">
        <v>0</v>
      </c>
      <c r="Q57" s="748">
        <v>0</v>
      </c>
      <c r="R57" s="752">
        <v>0</v>
      </c>
      <c r="S57" s="748">
        <v>0</v>
      </c>
      <c r="T57" s="748">
        <v>0</v>
      </c>
      <c r="U57" s="748">
        <f t="shared" si="2"/>
        <v>0.47499999999999998</v>
      </c>
      <c r="V57" s="748">
        <f t="shared" si="3"/>
        <v>100</v>
      </c>
      <c r="W57" s="748">
        <v>0</v>
      </c>
      <c r="X57" s="902"/>
      <c r="Y57" s="902"/>
    </row>
    <row r="58" spans="1:25" s="583" customFormat="1">
      <c r="A58" s="584" t="s">
        <v>120</v>
      </c>
      <c r="B58" s="590" t="s">
        <v>121</v>
      </c>
      <c r="C58" s="578" t="s">
        <v>122</v>
      </c>
      <c r="D58" s="595">
        <v>5.35</v>
      </c>
      <c r="E58" s="600">
        <v>0</v>
      </c>
      <c r="F58" s="595">
        <v>0</v>
      </c>
      <c r="G58" s="600">
        <v>0</v>
      </c>
      <c r="H58" s="600">
        <v>0</v>
      </c>
      <c r="I58" s="600">
        <v>0</v>
      </c>
      <c r="J58" s="600">
        <v>0</v>
      </c>
      <c r="K58" s="600">
        <v>0</v>
      </c>
      <c r="L58" s="600">
        <v>0</v>
      </c>
      <c r="M58" s="595">
        <v>0</v>
      </c>
      <c r="N58" s="600">
        <v>0</v>
      </c>
      <c r="O58" s="600">
        <v>0</v>
      </c>
      <c r="P58" s="600">
        <v>0</v>
      </c>
      <c r="Q58" s="600">
        <v>0</v>
      </c>
      <c r="R58" s="600">
        <v>0</v>
      </c>
      <c r="S58" s="600">
        <v>0</v>
      </c>
      <c r="T58" s="600">
        <v>0</v>
      </c>
      <c r="U58" s="600">
        <f t="shared" si="2"/>
        <v>0</v>
      </c>
      <c r="V58" s="600" t="e">
        <f t="shared" si="3"/>
        <v>#DIV/0!</v>
      </c>
      <c r="W58" s="600">
        <v>0</v>
      </c>
      <c r="X58" s="602"/>
      <c r="Y58" s="602"/>
    </row>
    <row r="59" spans="1:25" s="729" customFormat="1" ht="60">
      <c r="A59" s="733" t="s">
        <v>123</v>
      </c>
      <c r="B59" s="723" t="s">
        <v>124</v>
      </c>
      <c r="C59" s="734" t="s">
        <v>125</v>
      </c>
      <c r="D59" s="743">
        <v>1.0329999999999999</v>
      </c>
      <c r="E59" s="748">
        <v>0</v>
      </c>
      <c r="F59" s="735">
        <v>0.313</v>
      </c>
      <c r="G59" s="748">
        <v>0</v>
      </c>
      <c r="H59" s="748">
        <v>0</v>
      </c>
      <c r="I59" s="748">
        <v>0</v>
      </c>
      <c r="J59" s="748">
        <v>0</v>
      </c>
      <c r="K59" s="748">
        <v>1</v>
      </c>
      <c r="L59" s="748">
        <v>0</v>
      </c>
      <c r="M59" s="735">
        <v>0</v>
      </c>
      <c r="N59" s="748">
        <v>0</v>
      </c>
      <c r="O59" s="748">
        <v>0</v>
      </c>
      <c r="P59" s="748">
        <v>0</v>
      </c>
      <c r="Q59" s="748">
        <v>0</v>
      </c>
      <c r="R59" s="748">
        <v>0</v>
      </c>
      <c r="S59" s="748">
        <v>0</v>
      </c>
      <c r="T59" s="748">
        <v>0</v>
      </c>
      <c r="U59" s="748">
        <f t="shared" si="2"/>
        <v>0.313</v>
      </c>
      <c r="V59" s="748">
        <f t="shared" si="3"/>
        <v>100</v>
      </c>
      <c r="W59" s="748">
        <v>0</v>
      </c>
      <c r="X59" s="902"/>
      <c r="Y59" s="902"/>
    </row>
    <row r="60" spans="1:25" s="583" customFormat="1" ht="36.75" customHeight="1">
      <c r="A60" s="591" t="s">
        <v>126</v>
      </c>
      <c r="B60" s="592" t="s">
        <v>127</v>
      </c>
      <c r="C60" s="593" t="s">
        <v>128</v>
      </c>
      <c r="D60" s="597">
        <v>0.35</v>
      </c>
      <c r="E60" s="606">
        <v>0</v>
      </c>
      <c r="F60" s="597">
        <v>0</v>
      </c>
      <c r="G60" s="606">
        <v>0</v>
      </c>
      <c r="H60" s="606">
        <v>0</v>
      </c>
      <c r="I60" s="606">
        <v>0</v>
      </c>
      <c r="J60" s="606">
        <v>0</v>
      </c>
      <c r="K60" s="607">
        <v>0</v>
      </c>
      <c r="L60" s="606">
        <v>0</v>
      </c>
      <c r="M60" s="597">
        <v>0</v>
      </c>
      <c r="N60" s="606">
        <v>0</v>
      </c>
      <c r="O60" s="606">
        <v>0</v>
      </c>
      <c r="P60" s="606">
        <v>0</v>
      </c>
      <c r="Q60" s="606">
        <v>0</v>
      </c>
      <c r="R60" s="607">
        <v>0</v>
      </c>
      <c r="S60" s="606">
        <v>0</v>
      </c>
      <c r="T60" s="606">
        <v>0</v>
      </c>
      <c r="U60" s="606">
        <f t="shared" si="2"/>
        <v>0</v>
      </c>
      <c r="V60" s="606" t="e">
        <f t="shared" si="3"/>
        <v>#DIV/0!</v>
      </c>
      <c r="W60" s="606">
        <v>0</v>
      </c>
      <c r="X60" s="602"/>
      <c r="Y60" s="602"/>
    </row>
    <row r="62" spans="1:25" ht="49.5" customHeight="1">
      <c r="A62" s="954"/>
      <c r="B62" s="954"/>
      <c r="C62" s="954"/>
      <c r="D62" s="954"/>
      <c r="E62" s="954"/>
      <c r="F62" s="954"/>
      <c r="G62" s="954"/>
      <c r="H62" s="954"/>
      <c r="I62" s="954"/>
      <c r="J62" s="954"/>
      <c r="K62" s="954"/>
      <c r="L62" s="954"/>
      <c r="M62" s="14"/>
      <c r="N62" s="14"/>
      <c r="O62" s="14"/>
      <c r="P62" s="14"/>
      <c r="Q62" s="164"/>
      <c r="R62" s="164"/>
    </row>
    <row r="64" spans="1:25" ht="15.75" customHeight="1">
      <c r="F64" s="22"/>
    </row>
  </sheetData>
  <autoFilter ref="A20:AZ60" xr:uid="{FC2BB0D3-4F0F-4078-B72F-A3BCA6130B67}"/>
  <mergeCells count="22">
    <mergeCell ref="F18:K18"/>
    <mergeCell ref="E16:K17"/>
    <mergeCell ref="L16:R17"/>
    <mergeCell ref="M18:R18"/>
    <mergeCell ref="D15:D19"/>
    <mergeCell ref="E15:R15"/>
    <mergeCell ref="A62:L62"/>
    <mergeCell ref="A5:W5"/>
    <mergeCell ref="A8:W8"/>
    <mergeCell ref="A4:W4"/>
    <mergeCell ref="A15:A19"/>
    <mergeCell ref="B15:B19"/>
    <mergeCell ref="C15:C19"/>
    <mergeCell ref="W15:W19"/>
    <mergeCell ref="A7:W7"/>
    <mergeCell ref="A12:W12"/>
    <mergeCell ref="A13:W13"/>
    <mergeCell ref="A10:W10"/>
    <mergeCell ref="A14:W14"/>
    <mergeCell ref="S18:T18"/>
    <mergeCell ref="U18:V18"/>
    <mergeCell ref="S15:V17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  <colBreaks count="1" manualBreakCount="1">
    <brk id="11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67EA7-164E-4E81-8E2D-DD0233114132}">
  <sheetPr>
    <tabColor rgb="FFFFFF00"/>
  </sheetPr>
  <dimension ref="A1:AG60"/>
  <sheetViews>
    <sheetView topLeftCell="A49" zoomScale="90" zoomScaleNormal="90" workbookViewId="0">
      <selection activeCell="J26" sqref="J26"/>
    </sheetView>
  </sheetViews>
  <sheetFormatPr defaultColWidth="9" defaultRowHeight="15.75" customHeight="1"/>
  <cols>
    <col min="1" max="1" width="9.75" style="345" customWidth="1"/>
    <col min="2" max="2" width="38.875" style="345" customWidth="1"/>
    <col min="3" max="3" width="17" style="345" customWidth="1"/>
    <col min="4" max="4" width="31.25" style="345" customWidth="1"/>
    <col min="5" max="16" width="7.75" style="345" customWidth="1"/>
    <col min="17" max="21" width="6.375" style="345" customWidth="1"/>
    <col min="22" max="22" width="7.5" style="345" customWidth="1"/>
    <col min="23" max="23" width="6.875" style="345" customWidth="1"/>
    <col min="24" max="47" width="9" style="345" customWidth="1"/>
    <col min="48" max="16384" width="9" style="345"/>
  </cols>
  <sheetData>
    <row r="1" spans="1:32" ht="18.75">
      <c r="X1" s="346" t="s">
        <v>170</v>
      </c>
      <c r="Z1" s="347"/>
      <c r="AB1" s="347"/>
    </row>
    <row r="2" spans="1:32" ht="18.75">
      <c r="X2" s="348" t="s">
        <v>1</v>
      </c>
      <c r="Z2" s="347"/>
      <c r="AB2" s="347"/>
    </row>
    <row r="3" spans="1:32" ht="18.75">
      <c r="X3" s="348" t="s">
        <v>2</v>
      </c>
      <c r="Z3" s="347"/>
      <c r="AB3" s="347"/>
    </row>
    <row r="4" spans="1:32" s="350" customFormat="1" ht="40.5" customHeight="1">
      <c r="A4" s="1021" t="s">
        <v>1099</v>
      </c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349"/>
      <c r="Z4" s="349"/>
      <c r="AA4" s="349"/>
      <c r="AB4" s="349"/>
      <c r="AC4" s="349"/>
      <c r="AD4" s="349"/>
      <c r="AE4" s="349"/>
    </row>
    <row r="5" spans="1:32" ht="18.75">
      <c r="A5" s="1022" t="s">
        <v>1082</v>
      </c>
      <c r="B5" s="1022"/>
      <c r="C5" s="1022"/>
      <c r="D5" s="1022"/>
      <c r="E5" s="1022"/>
      <c r="F5" s="1022"/>
      <c r="G5" s="1022"/>
      <c r="H5" s="1022"/>
      <c r="I5" s="1022"/>
      <c r="J5" s="1022"/>
      <c r="K5" s="1022"/>
      <c r="L5" s="1022"/>
      <c r="M5" s="1022"/>
      <c r="N5" s="1022"/>
      <c r="O5" s="1022"/>
      <c r="P5" s="1022"/>
      <c r="Q5" s="1022"/>
      <c r="R5" s="1022"/>
      <c r="S5" s="1022"/>
      <c r="T5" s="1022"/>
      <c r="U5" s="1022"/>
      <c r="V5" s="1022"/>
      <c r="W5" s="1022"/>
      <c r="X5" s="1022"/>
      <c r="Y5" s="351"/>
      <c r="Z5" s="351"/>
      <c r="AA5" s="351"/>
      <c r="AB5" s="351"/>
      <c r="AC5" s="351"/>
      <c r="AD5" s="351"/>
      <c r="AE5" s="351"/>
      <c r="AF5" s="351"/>
    </row>
    <row r="6" spans="1:32" ht="18.75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</row>
    <row r="7" spans="1:32" ht="18.75">
      <c r="A7" s="1022" t="s">
        <v>143</v>
      </c>
      <c r="B7" s="1022"/>
      <c r="C7" s="1022"/>
      <c r="D7" s="1022"/>
      <c r="E7" s="1022"/>
      <c r="F7" s="1022"/>
      <c r="G7" s="1022"/>
      <c r="H7" s="1022"/>
      <c r="I7" s="1022"/>
      <c r="J7" s="1022"/>
      <c r="K7" s="1022"/>
      <c r="L7" s="1022"/>
      <c r="M7" s="1022"/>
      <c r="N7" s="1022"/>
      <c r="O7" s="1022"/>
      <c r="P7" s="1022"/>
      <c r="Q7" s="1022"/>
      <c r="R7" s="1022"/>
      <c r="S7" s="1022"/>
      <c r="T7" s="1022"/>
      <c r="U7" s="1022"/>
      <c r="V7" s="1022"/>
      <c r="W7" s="1022"/>
      <c r="X7" s="1022"/>
      <c r="Y7" s="351"/>
      <c r="Z7" s="351"/>
      <c r="AA7" s="351"/>
      <c r="AB7" s="351"/>
      <c r="AC7" s="351"/>
      <c r="AD7" s="351"/>
      <c r="AE7" s="351"/>
    </row>
    <row r="8" spans="1:32">
      <c r="A8" s="1024" t="s">
        <v>171</v>
      </c>
      <c r="B8" s="1024"/>
      <c r="C8" s="1024"/>
      <c r="D8" s="1024"/>
      <c r="E8" s="1024"/>
      <c r="F8" s="1024"/>
      <c r="G8" s="1024"/>
      <c r="H8" s="1024"/>
      <c r="I8" s="1024"/>
      <c r="J8" s="1024"/>
      <c r="K8" s="1024"/>
      <c r="L8" s="1024"/>
      <c r="M8" s="1024"/>
      <c r="N8" s="1024"/>
      <c r="O8" s="1024"/>
      <c r="P8" s="1024"/>
      <c r="Q8" s="1024"/>
      <c r="R8" s="1024"/>
      <c r="S8" s="1024"/>
      <c r="T8" s="1024"/>
      <c r="U8" s="1024"/>
      <c r="V8" s="1024"/>
      <c r="W8" s="1024"/>
      <c r="X8" s="1024"/>
      <c r="Y8" s="353"/>
      <c r="Z8" s="353"/>
      <c r="AA8" s="353"/>
      <c r="AB8" s="353"/>
      <c r="AC8" s="353"/>
      <c r="AD8" s="353"/>
      <c r="AE8" s="353"/>
    </row>
    <row r="9" spans="1:32">
      <c r="A9" s="354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</row>
    <row r="10" spans="1:32" ht="18.75">
      <c r="A10" s="1023" t="s">
        <v>1083</v>
      </c>
      <c r="B10" s="1023"/>
      <c r="C10" s="1023"/>
      <c r="D10" s="1023"/>
      <c r="E10" s="1023"/>
      <c r="F10" s="1023"/>
      <c r="G10" s="1023"/>
      <c r="H10" s="1023"/>
      <c r="I10" s="1023"/>
      <c r="J10" s="1023"/>
      <c r="K10" s="1023"/>
      <c r="L10" s="1023"/>
      <c r="M10" s="1023"/>
      <c r="N10" s="1023"/>
      <c r="O10" s="1023"/>
      <c r="P10" s="1023"/>
      <c r="Q10" s="1023"/>
      <c r="R10" s="1023"/>
      <c r="S10" s="1023"/>
      <c r="T10" s="1023"/>
      <c r="U10" s="1023"/>
      <c r="V10" s="1023"/>
      <c r="W10" s="1023"/>
      <c r="X10" s="1023"/>
      <c r="Y10" s="355"/>
      <c r="Z10" s="355"/>
      <c r="AA10" s="355"/>
      <c r="AB10" s="355"/>
      <c r="AC10" s="355"/>
      <c r="AD10" s="355"/>
      <c r="AE10" s="355"/>
    </row>
    <row r="11" spans="1:32" ht="18.75">
      <c r="AE11" s="348"/>
    </row>
    <row r="12" spans="1:32" ht="18.75">
      <c r="A12" s="991" t="s">
        <v>1100</v>
      </c>
      <c r="B12" s="991"/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1"/>
      <c r="X12" s="991"/>
      <c r="Y12" s="356"/>
      <c r="Z12" s="356"/>
      <c r="AA12" s="356"/>
      <c r="AB12" s="357"/>
      <c r="AC12" s="357"/>
      <c r="AD12" s="357"/>
      <c r="AE12" s="357"/>
    </row>
    <row r="13" spans="1:32">
      <c r="A13" s="992" t="s">
        <v>172</v>
      </c>
      <c r="B13" s="992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2"/>
      <c r="X13" s="992"/>
      <c r="Y13" s="353"/>
      <c r="Z13" s="353"/>
      <c r="AA13" s="353"/>
      <c r="AB13" s="353"/>
      <c r="AC13" s="353"/>
      <c r="AD13" s="353"/>
      <c r="AE13" s="353"/>
    </row>
    <row r="14" spans="1:32">
      <c r="A14" s="994"/>
      <c r="B14" s="994"/>
      <c r="C14" s="994"/>
      <c r="D14" s="994"/>
      <c r="E14" s="994"/>
      <c r="F14" s="994"/>
      <c r="G14" s="994"/>
      <c r="H14" s="994"/>
      <c r="I14" s="994"/>
      <c r="J14" s="994"/>
      <c r="K14" s="994"/>
      <c r="L14" s="994"/>
      <c r="M14" s="994"/>
      <c r="N14" s="994"/>
      <c r="O14" s="994"/>
      <c r="P14" s="994"/>
      <c r="Q14" s="994"/>
      <c r="R14" s="994"/>
      <c r="S14" s="994"/>
      <c r="T14" s="994"/>
      <c r="U14" s="994"/>
      <c r="V14" s="994"/>
      <c r="W14" s="994"/>
      <c r="X14" s="994"/>
    </row>
    <row r="15" spans="1:32" ht="22.5" customHeight="1">
      <c r="A15" s="995" t="s">
        <v>6</v>
      </c>
      <c r="B15" s="998" t="s">
        <v>7</v>
      </c>
      <c r="C15" s="998" t="s">
        <v>8</v>
      </c>
      <c r="D15" s="1000" t="s">
        <v>173</v>
      </c>
      <c r="E15" s="1008" t="s">
        <v>1101</v>
      </c>
      <c r="F15" s="1009"/>
      <c r="G15" s="1009"/>
      <c r="H15" s="1009"/>
      <c r="I15" s="1009"/>
      <c r="J15" s="1009"/>
      <c r="K15" s="1009"/>
      <c r="L15" s="1009"/>
      <c r="M15" s="1009"/>
      <c r="N15" s="1009"/>
      <c r="O15" s="1009"/>
      <c r="P15" s="1010"/>
      <c r="Q15" s="1008" t="s">
        <v>1102</v>
      </c>
      <c r="R15" s="1009"/>
      <c r="S15" s="1009"/>
      <c r="T15" s="1009"/>
      <c r="U15" s="1010"/>
      <c r="V15" s="999" t="s">
        <v>12</v>
      </c>
      <c r="W15" s="999"/>
      <c r="X15" s="999"/>
    </row>
    <row r="16" spans="1:32" ht="22.5" customHeight="1" thickBot="1">
      <c r="A16" s="996"/>
      <c r="B16" s="998"/>
      <c r="C16" s="998"/>
      <c r="D16" s="1001"/>
      <c r="E16" s="1011"/>
      <c r="F16" s="1012"/>
      <c r="G16" s="1012"/>
      <c r="H16" s="1012"/>
      <c r="I16" s="1012"/>
      <c r="J16" s="1012"/>
      <c r="K16" s="1013"/>
      <c r="L16" s="1013"/>
      <c r="M16" s="1013"/>
      <c r="N16" s="1013"/>
      <c r="O16" s="1013"/>
      <c r="P16" s="1014"/>
      <c r="Q16" s="1015"/>
      <c r="R16" s="1013"/>
      <c r="S16" s="1013"/>
      <c r="T16" s="1013"/>
      <c r="U16" s="1014"/>
      <c r="V16" s="999"/>
      <c r="W16" s="999"/>
      <c r="X16" s="999"/>
    </row>
    <row r="17" spans="1:24" ht="24" customHeight="1">
      <c r="A17" s="996"/>
      <c r="B17" s="998"/>
      <c r="C17" s="998"/>
      <c r="D17" s="1001"/>
      <c r="E17" s="1003" t="s">
        <v>13</v>
      </c>
      <c r="F17" s="1003"/>
      <c r="G17" s="1003"/>
      <c r="H17" s="1003"/>
      <c r="I17" s="1003"/>
      <c r="J17" s="1004"/>
      <c r="K17" s="1005" t="s">
        <v>14</v>
      </c>
      <c r="L17" s="1006"/>
      <c r="M17" s="1006"/>
      <c r="N17" s="1006"/>
      <c r="O17" s="1006"/>
      <c r="P17" s="1007"/>
      <c r="Q17" s="1012"/>
      <c r="R17" s="1012"/>
      <c r="S17" s="1012"/>
      <c r="T17" s="1012"/>
      <c r="U17" s="1016"/>
      <c r="V17" s="999"/>
      <c r="W17" s="999"/>
      <c r="X17" s="999"/>
    </row>
    <row r="18" spans="1:24" ht="75.75" customHeight="1">
      <c r="A18" s="997"/>
      <c r="B18" s="998"/>
      <c r="C18" s="998"/>
      <c r="D18" s="1002"/>
      <c r="E18" s="358" t="s">
        <v>174</v>
      </c>
      <c r="F18" s="358" t="s">
        <v>162</v>
      </c>
      <c r="G18" s="358" t="s">
        <v>163</v>
      </c>
      <c r="H18" s="359" t="s">
        <v>164</v>
      </c>
      <c r="I18" s="358" t="s">
        <v>165</v>
      </c>
      <c r="J18" s="360" t="s">
        <v>166</v>
      </c>
      <c r="K18" s="361" t="s">
        <v>174</v>
      </c>
      <c r="L18" s="358" t="s">
        <v>162</v>
      </c>
      <c r="M18" s="358" t="s">
        <v>163</v>
      </c>
      <c r="N18" s="359" t="s">
        <v>164</v>
      </c>
      <c r="O18" s="358" t="s">
        <v>165</v>
      </c>
      <c r="P18" s="362" t="s">
        <v>166</v>
      </c>
      <c r="Q18" s="363" t="s">
        <v>162</v>
      </c>
      <c r="R18" s="358" t="s">
        <v>163</v>
      </c>
      <c r="S18" s="359" t="s">
        <v>164</v>
      </c>
      <c r="T18" s="358" t="s">
        <v>165</v>
      </c>
      <c r="U18" s="358" t="s">
        <v>166</v>
      </c>
      <c r="V18" s="999"/>
      <c r="W18" s="999"/>
      <c r="X18" s="999"/>
    </row>
    <row r="19" spans="1:24">
      <c r="A19" s="364">
        <v>1</v>
      </c>
      <c r="B19" s="364">
        <f t="shared" ref="B19:V19" si="0">A19+1</f>
        <v>2</v>
      </c>
      <c r="C19" s="364">
        <f t="shared" si="0"/>
        <v>3</v>
      </c>
      <c r="D19" s="364">
        <f t="shared" si="0"/>
        <v>4</v>
      </c>
      <c r="E19" s="364">
        <f t="shared" si="0"/>
        <v>5</v>
      </c>
      <c r="F19" s="364">
        <f t="shared" si="0"/>
        <v>6</v>
      </c>
      <c r="G19" s="364">
        <f t="shared" si="0"/>
        <v>7</v>
      </c>
      <c r="H19" s="364">
        <f t="shared" si="0"/>
        <v>8</v>
      </c>
      <c r="I19" s="364">
        <f t="shared" si="0"/>
        <v>9</v>
      </c>
      <c r="J19" s="365">
        <f t="shared" si="0"/>
        <v>10</v>
      </c>
      <c r="K19" s="366">
        <f t="shared" si="0"/>
        <v>11</v>
      </c>
      <c r="L19" s="364">
        <f t="shared" si="0"/>
        <v>12</v>
      </c>
      <c r="M19" s="364">
        <f t="shared" si="0"/>
        <v>13</v>
      </c>
      <c r="N19" s="364">
        <f t="shared" si="0"/>
        <v>14</v>
      </c>
      <c r="O19" s="364">
        <f t="shared" si="0"/>
        <v>15</v>
      </c>
      <c r="P19" s="367">
        <f t="shared" si="0"/>
        <v>16</v>
      </c>
      <c r="Q19" s="368">
        <f t="shared" si="0"/>
        <v>17</v>
      </c>
      <c r="R19" s="364">
        <f t="shared" si="0"/>
        <v>18</v>
      </c>
      <c r="S19" s="364">
        <f t="shared" si="0"/>
        <v>19</v>
      </c>
      <c r="T19" s="364">
        <f t="shared" si="0"/>
        <v>20</v>
      </c>
      <c r="U19" s="364">
        <f t="shared" si="0"/>
        <v>21</v>
      </c>
      <c r="V19" s="993">
        <f t="shared" si="0"/>
        <v>22</v>
      </c>
      <c r="W19" s="993"/>
      <c r="X19" s="993"/>
    </row>
    <row r="20" spans="1:24" ht="31.5">
      <c r="A20" s="369" t="s">
        <v>23</v>
      </c>
      <c r="B20" s="370" t="s">
        <v>24</v>
      </c>
      <c r="C20" s="371" t="s">
        <v>25</v>
      </c>
      <c r="D20" s="364" t="s">
        <v>176</v>
      </c>
      <c r="E20" s="364" t="s">
        <v>1079</v>
      </c>
      <c r="F20" s="372">
        <f>SUM(F21:F23)</f>
        <v>2.1</v>
      </c>
      <c r="G20" s="372">
        <f>SUM(G21:G23)</f>
        <v>1.31</v>
      </c>
      <c r="H20" s="372">
        <f>SUM(H21:H23)</f>
        <v>6.5000000000000009</v>
      </c>
      <c r="I20" s="372">
        <f>SUM(I21:I23)</f>
        <v>4.9600000000000009</v>
      </c>
      <c r="J20" s="373">
        <f>SUM(J21:J23)</f>
        <v>13</v>
      </c>
      <c r="K20" s="366" t="s">
        <v>176</v>
      </c>
      <c r="L20" s="372">
        <f>SUM(L21:L23)</f>
        <v>0</v>
      </c>
      <c r="M20" s="372">
        <f>SUM(M21:M23)</f>
        <v>0</v>
      </c>
      <c r="N20" s="372">
        <f>SUM(N21:N23)</f>
        <v>0</v>
      </c>
      <c r="O20" s="372">
        <f>SUM(O21:O23)</f>
        <v>0</v>
      </c>
      <c r="P20" s="374">
        <f>SUM(P21:P23)</f>
        <v>0</v>
      </c>
      <c r="Q20" s="375">
        <v>0</v>
      </c>
      <c r="R20" s="372">
        <v>0</v>
      </c>
      <c r="S20" s="372">
        <v>0</v>
      </c>
      <c r="T20" s="372">
        <v>0</v>
      </c>
      <c r="U20" s="372">
        <v>0</v>
      </c>
      <c r="V20" s="982">
        <v>0</v>
      </c>
      <c r="W20" s="983"/>
      <c r="X20" s="984"/>
    </row>
    <row r="21" spans="1:24" ht="31.5">
      <c r="A21" s="376" t="s">
        <v>26</v>
      </c>
      <c r="B21" s="377" t="s">
        <v>27</v>
      </c>
      <c r="C21" s="378" t="s">
        <v>25</v>
      </c>
      <c r="D21" s="364" t="s">
        <v>176</v>
      </c>
      <c r="E21" s="364" t="s">
        <v>1079</v>
      </c>
      <c r="F21" s="372">
        <f>F25</f>
        <v>0</v>
      </c>
      <c r="G21" s="372">
        <f>G25</f>
        <v>0</v>
      </c>
      <c r="H21" s="372">
        <f>H25</f>
        <v>0</v>
      </c>
      <c r="I21" s="372">
        <f>I25</f>
        <v>0</v>
      </c>
      <c r="J21" s="373">
        <f>J25</f>
        <v>11</v>
      </c>
      <c r="K21" s="366" t="s">
        <v>176</v>
      </c>
      <c r="L21" s="372">
        <f>L25</f>
        <v>0</v>
      </c>
      <c r="M21" s="372">
        <f>M25</f>
        <v>0</v>
      </c>
      <c r="N21" s="372">
        <f>N25</f>
        <v>0</v>
      </c>
      <c r="O21" s="372">
        <f>O25</f>
        <v>0</v>
      </c>
      <c r="P21" s="374">
        <f>P25</f>
        <v>0</v>
      </c>
      <c r="Q21" s="375">
        <v>0</v>
      </c>
      <c r="R21" s="372">
        <v>0</v>
      </c>
      <c r="S21" s="372">
        <v>0</v>
      </c>
      <c r="T21" s="372">
        <v>0</v>
      </c>
      <c r="U21" s="372">
        <v>0</v>
      </c>
      <c r="V21" s="982">
        <v>0</v>
      </c>
      <c r="W21" s="983"/>
      <c r="X21" s="984"/>
    </row>
    <row r="22" spans="1:24" ht="31.5">
      <c r="A22" s="376" t="s">
        <v>28</v>
      </c>
      <c r="B22" s="377" t="s">
        <v>29</v>
      </c>
      <c r="C22" s="378" t="s">
        <v>25</v>
      </c>
      <c r="D22" s="364" t="s">
        <v>176</v>
      </c>
      <c r="E22" s="364" t="s">
        <v>1079</v>
      </c>
      <c r="F22" s="372">
        <f>F37</f>
        <v>1.3</v>
      </c>
      <c r="G22" s="372">
        <f>G37</f>
        <v>0.83000000000000007</v>
      </c>
      <c r="H22" s="372">
        <f>H37</f>
        <v>6.1000000000000005</v>
      </c>
      <c r="I22" s="372">
        <f>I37</f>
        <v>4.6400000000000006</v>
      </c>
      <c r="J22" s="373">
        <f>J37</f>
        <v>0</v>
      </c>
      <c r="K22" s="366" t="s">
        <v>176</v>
      </c>
      <c r="L22" s="372">
        <f>L37</f>
        <v>0</v>
      </c>
      <c r="M22" s="372">
        <f>M37</f>
        <v>0</v>
      </c>
      <c r="N22" s="372">
        <f>N37</f>
        <v>0</v>
      </c>
      <c r="O22" s="372">
        <f>O37</f>
        <v>0</v>
      </c>
      <c r="P22" s="374">
        <f>P37</f>
        <v>0</v>
      </c>
      <c r="Q22" s="375">
        <v>0</v>
      </c>
      <c r="R22" s="372">
        <v>0</v>
      </c>
      <c r="S22" s="372">
        <v>0</v>
      </c>
      <c r="T22" s="372">
        <v>0</v>
      </c>
      <c r="U22" s="372">
        <v>0</v>
      </c>
      <c r="V22" s="982">
        <v>0</v>
      </c>
      <c r="W22" s="983"/>
      <c r="X22" s="984"/>
    </row>
    <row r="23" spans="1:24">
      <c r="A23" s="376" t="s">
        <v>30</v>
      </c>
      <c r="B23" s="377" t="s">
        <v>31</v>
      </c>
      <c r="C23" s="378" t="s">
        <v>25</v>
      </c>
      <c r="D23" s="364" t="s">
        <v>176</v>
      </c>
      <c r="E23" s="364" t="s">
        <v>1079</v>
      </c>
      <c r="F23" s="372">
        <f>F49</f>
        <v>0.8</v>
      </c>
      <c r="G23" s="372">
        <f>G49</f>
        <v>0.48</v>
      </c>
      <c r="H23" s="372">
        <f>H49</f>
        <v>0.4</v>
      </c>
      <c r="I23" s="372">
        <f>I49</f>
        <v>0.32000000000000006</v>
      </c>
      <c r="J23" s="373">
        <f>J49</f>
        <v>2</v>
      </c>
      <c r="K23" s="366" t="s">
        <v>176</v>
      </c>
      <c r="L23" s="372">
        <f>L49</f>
        <v>0</v>
      </c>
      <c r="M23" s="372">
        <f>M49</f>
        <v>0</v>
      </c>
      <c r="N23" s="372">
        <f>N49</f>
        <v>0</v>
      </c>
      <c r="O23" s="372">
        <f>O49</f>
        <v>0</v>
      </c>
      <c r="P23" s="374">
        <f>P49</f>
        <v>0</v>
      </c>
      <c r="Q23" s="375">
        <v>0</v>
      </c>
      <c r="R23" s="372">
        <v>0</v>
      </c>
      <c r="S23" s="372">
        <v>0</v>
      </c>
      <c r="T23" s="372">
        <v>0</v>
      </c>
      <c r="U23" s="372">
        <v>0</v>
      </c>
      <c r="V23" s="982">
        <v>0</v>
      </c>
      <c r="W23" s="983"/>
      <c r="X23" s="984"/>
    </row>
    <row r="24" spans="1:24">
      <c r="A24" s="376">
        <v>1</v>
      </c>
      <c r="B24" s="377" t="s">
        <v>32</v>
      </c>
      <c r="C24" s="378" t="s">
        <v>25</v>
      </c>
      <c r="D24" s="364" t="s">
        <v>176</v>
      </c>
      <c r="E24" s="364" t="s">
        <v>1079</v>
      </c>
      <c r="F24" s="372">
        <f>F25+F37+F49</f>
        <v>2.1</v>
      </c>
      <c r="G24" s="372">
        <f>G25+G37+G49</f>
        <v>1.31</v>
      </c>
      <c r="H24" s="372">
        <f>H25+H37+H49</f>
        <v>6.5000000000000009</v>
      </c>
      <c r="I24" s="372">
        <f>I25+I37+I49</f>
        <v>4.9600000000000009</v>
      </c>
      <c r="J24" s="373">
        <f>J25+J37+J49</f>
        <v>13</v>
      </c>
      <c r="K24" s="366" t="s">
        <v>176</v>
      </c>
      <c r="L24" s="372">
        <f>L25+L37+L49</f>
        <v>0</v>
      </c>
      <c r="M24" s="372">
        <f>M25+M37+M49</f>
        <v>0</v>
      </c>
      <c r="N24" s="372">
        <f>N25+N37+N49</f>
        <v>0</v>
      </c>
      <c r="O24" s="372">
        <f>O25+O37+O49</f>
        <v>0</v>
      </c>
      <c r="P24" s="374">
        <f>P25+P37+P49</f>
        <v>0</v>
      </c>
      <c r="Q24" s="375">
        <v>0</v>
      </c>
      <c r="R24" s="372">
        <v>0</v>
      </c>
      <c r="S24" s="372">
        <v>0</v>
      </c>
      <c r="T24" s="372">
        <v>0</v>
      </c>
      <c r="U24" s="372">
        <v>0</v>
      </c>
      <c r="V24" s="982">
        <v>0</v>
      </c>
      <c r="W24" s="983"/>
      <c r="X24" s="984"/>
    </row>
    <row r="25" spans="1:24" ht="47.25">
      <c r="A25" s="379" t="s">
        <v>33</v>
      </c>
      <c r="B25" s="377" t="s">
        <v>34</v>
      </c>
      <c r="C25" s="378" t="s">
        <v>25</v>
      </c>
      <c r="D25" s="364" t="s">
        <v>176</v>
      </c>
      <c r="E25" s="364" t="s">
        <v>176</v>
      </c>
      <c r="F25" s="380">
        <f t="shared" ref="F25:I27" si="1">SUM(F26:F27)</f>
        <v>0</v>
      </c>
      <c r="G25" s="380">
        <f t="shared" si="1"/>
        <v>0</v>
      </c>
      <c r="H25" s="380">
        <f t="shared" si="1"/>
        <v>0</v>
      </c>
      <c r="I25" s="380">
        <f t="shared" si="1"/>
        <v>0</v>
      </c>
      <c r="J25" s="373">
        <f>J26</f>
        <v>11</v>
      </c>
      <c r="K25" s="366" t="s">
        <v>176</v>
      </c>
      <c r="L25" s="380">
        <f t="shared" ref="L25:O27" si="2">SUM(L26:L27)</f>
        <v>0</v>
      </c>
      <c r="M25" s="380">
        <f t="shared" si="2"/>
        <v>0</v>
      </c>
      <c r="N25" s="380">
        <f t="shared" si="2"/>
        <v>0</v>
      </c>
      <c r="O25" s="380">
        <f t="shared" si="2"/>
        <v>0</v>
      </c>
      <c r="P25" s="374">
        <f>P26</f>
        <v>0</v>
      </c>
      <c r="Q25" s="375">
        <v>0</v>
      </c>
      <c r="R25" s="372">
        <v>0</v>
      </c>
      <c r="S25" s="372">
        <v>0</v>
      </c>
      <c r="T25" s="372">
        <v>0</v>
      </c>
      <c r="U25" s="372">
        <v>0</v>
      </c>
      <c r="V25" s="982">
        <v>0</v>
      </c>
      <c r="W25" s="983"/>
      <c r="X25" s="984"/>
    </row>
    <row r="26" spans="1:24" ht="47.25">
      <c r="A26" s="379" t="s">
        <v>35</v>
      </c>
      <c r="B26" s="377" t="s">
        <v>36</v>
      </c>
      <c r="C26" s="381" t="s">
        <v>25</v>
      </c>
      <c r="D26" s="364" t="s">
        <v>176</v>
      </c>
      <c r="E26" s="364" t="s">
        <v>176</v>
      </c>
      <c r="F26" s="380">
        <f t="shared" si="1"/>
        <v>0</v>
      </c>
      <c r="G26" s="380">
        <f t="shared" si="1"/>
        <v>0</v>
      </c>
      <c r="H26" s="380">
        <f t="shared" si="1"/>
        <v>0</v>
      </c>
      <c r="I26" s="380">
        <f t="shared" si="1"/>
        <v>0</v>
      </c>
      <c r="J26" s="373">
        <f>J27+J30+J32</f>
        <v>11</v>
      </c>
      <c r="K26" s="366" t="s">
        <v>176</v>
      </c>
      <c r="L26" s="380">
        <f t="shared" si="2"/>
        <v>0</v>
      </c>
      <c r="M26" s="380">
        <f t="shared" si="2"/>
        <v>0</v>
      </c>
      <c r="N26" s="380">
        <f t="shared" si="2"/>
        <v>0</v>
      </c>
      <c r="O26" s="380">
        <f t="shared" si="2"/>
        <v>0</v>
      </c>
      <c r="P26" s="374">
        <f>P27+P30+P32</f>
        <v>0</v>
      </c>
      <c r="Q26" s="375">
        <v>0</v>
      </c>
      <c r="R26" s="372">
        <v>0</v>
      </c>
      <c r="S26" s="372">
        <v>0</v>
      </c>
      <c r="T26" s="372">
        <v>0</v>
      </c>
      <c r="U26" s="372">
        <v>0</v>
      </c>
      <c r="V26" s="982">
        <v>0</v>
      </c>
      <c r="W26" s="983"/>
      <c r="X26" s="984"/>
    </row>
    <row r="27" spans="1:24" ht="47.25">
      <c r="A27" s="379" t="s">
        <v>37</v>
      </c>
      <c r="B27" s="377" t="s">
        <v>38</v>
      </c>
      <c r="C27" s="382" t="s">
        <v>25</v>
      </c>
      <c r="D27" s="364" t="s">
        <v>176</v>
      </c>
      <c r="E27" s="364" t="s">
        <v>176</v>
      </c>
      <c r="F27" s="380">
        <f t="shared" si="1"/>
        <v>0</v>
      </c>
      <c r="G27" s="380">
        <f t="shared" si="1"/>
        <v>0</v>
      </c>
      <c r="H27" s="380">
        <f t="shared" si="1"/>
        <v>0</v>
      </c>
      <c r="I27" s="380">
        <f t="shared" si="1"/>
        <v>0</v>
      </c>
      <c r="J27" s="383">
        <f>SUM(J28:J29)</f>
        <v>5</v>
      </c>
      <c r="K27" s="366" t="s">
        <v>176</v>
      </c>
      <c r="L27" s="380">
        <f t="shared" si="2"/>
        <v>0</v>
      </c>
      <c r="M27" s="380">
        <f t="shared" si="2"/>
        <v>0</v>
      </c>
      <c r="N27" s="380">
        <f t="shared" si="2"/>
        <v>0</v>
      </c>
      <c r="O27" s="380">
        <f t="shared" si="2"/>
        <v>0</v>
      </c>
      <c r="P27" s="384">
        <f>SUM(P28:P29)</f>
        <v>0</v>
      </c>
      <c r="Q27" s="375">
        <v>0</v>
      </c>
      <c r="R27" s="372">
        <v>0</v>
      </c>
      <c r="S27" s="372">
        <v>0</v>
      </c>
      <c r="T27" s="372">
        <v>0</v>
      </c>
      <c r="U27" s="372">
        <v>0</v>
      </c>
      <c r="V27" s="982">
        <v>0</v>
      </c>
      <c r="W27" s="983"/>
      <c r="X27" s="984"/>
    </row>
    <row r="28" spans="1:24" s="692" customFormat="1">
      <c r="A28" s="682" t="s">
        <v>39</v>
      </c>
      <c r="B28" s="683" t="s">
        <v>40</v>
      </c>
      <c r="C28" s="684" t="s">
        <v>41</v>
      </c>
      <c r="D28" s="685" t="s">
        <v>176</v>
      </c>
      <c r="E28" s="685" t="s">
        <v>175</v>
      </c>
      <c r="F28" s="686">
        <v>0</v>
      </c>
      <c r="G28" s="686">
        <f>F28*0.6</f>
        <v>0</v>
      </c>
      <c r="H28" s="686">
        <v>0</v>
      </c>
      <c r="I28" s="686">
        <f>F28*0.8</f>
        <v>0</v>
      </c>
      <c r="J28" s="687">
        <v>3</v>
      </c>
      <c r="K28" s="688" t="s">
        <v>176</v>
      </c>
      <c r="L28" s="686">
        <v>0</v>
      </c>
      <c r="M28" s="686">
        <f>L28*0.6</f>
        <v>0</v>
      </c>
      <c r="N28" s="686">
        <v>0</v>
      </c>
      <c r="O28" s="686">
        <f>L28*0.8</f>
        <v>0</v>
      </c>
      <c r="P28" s="689">
        <v>0</v>
      </c>
      <c r="Q28" s="690">
        <v>0</v>
      </c>
      <c r="R28" s="691">
        <v>0</v>
      </c>
      <c r="S28" s="691">
        <v>0</v>
      </c>
      <c r="T28" s="691">
        <v>0</v>
      </c>
      <c r="U28" s="691">
        <v>0</v>
      </c>
      <c r="V28" s="985">
        <v>0</v>
      </c>
      <c r="W28" s="986"/>
      <c r="X28" s="987"/>
    </row>
    <row r="29" spans="1:24" s="692" customFormat="1" ht="24.75">
      <c r="A29" s="682" t="s">
        <v>42</v>
      </c>
      <c r="B29" s="683" t="s">
        <v>43</v>
      </c>
      <c r="C29" s="684" t="s">
        <v>44</v>
      </c>
      <c r="D29" s="685" t="s">
        <v>176</v>
      </c>
      <c r="E29" s="685" t="s">
        <v>175</v>
      </c>
      <c r="F29" s="686">
        <v>0</v>
      </c>
      <c r="G29" s="686">
        <f>F29*0.6</f>
        <v>0</v>
      </c>
      <c r="H29" s="686">
        <v>0</v>
      </c>
      <c r="I29" s="686">
        <f>F29*0.8</f>
        <v>0</v>
      </c>
      <c r="J29" s="687">
        <v>2</v>
      </c>
      <c r="K29" s="688" t="s">
        <v>176</v>
      </c>
      <c r="L29" s="686">
        <v>0</v>
      </c>
      <c r="M29" s="686">
        <f>L29*0.6</f>
        <v>0</v>
      </c>
      <c r="N29" s="686">
        <v>0</v>
      </c>
      <c r="O29" s="686">
        <f>L29*0.8</f>
        <v>0</v>
      </c>
      <c r="P29" s="689">
        <v>0</v>
      </c>
      <c r="Q29" s="690">
        <v>0</v>
      </c>
      <c r="R29" s="691">
        <v>0</v>
      </c>
      <c r="S29" s="691">
        <v>0</v>
      </c>
      <c r="T29" s="691">
        <v>0</v>
      </c>
      <c r="U29" s="691">
        <v>0</v>
      </c>
      <c r="V29" s="985">
        <v>0</v>
      </c>
      <c r="W29" s="986"/>
      <c r="X29" s="987"/>
    </row>
    <row r="30" spans="1:24" ht="31.5">
      <c r="A30" s="379" t="s">
        <v>45</v>
      </c>
      <c r="B30" s="377" t="s">
        <v>46</v>
      </c>
      <c r="C30" s="382" t="s">
        <v>25</v>
      </c>
      <c r="D30" s="364" t="s">
        <v>176</v>
      </c>
      <c r="E30" s="364" t="s">
        <v>176</v>
      </c>
      <c r="F30" s="380">
        <f>F31</f>
        <v>0</v>
      </c>
      <c r="G30" s="380">
        <f>G31</f>
        <v>0</v>
      </c>
      <c r="H30" s="380">
        <f>H31</f>
        <v>0</v>
      </c>
      <c r="I30" s="380">
        <f>I31</f>
        <v>0</v>
      </c>
      <c r="J30" s="380">
        <f>J31</f>
        <v>6</v>
      </c>
      <c r="K30" s="366" t="s">
        <v>176</v>
      </c>
      <c r="L30" s="380">
        <f>L31</f>
        <v>0</v>
      </c>
      <c r="M30" s="380">
        <f>M31</f>
        <v>0</v>
      </c>
      <c r="N30" s="380">
        <f>N31</f>
        <v>0</v>
      </c>
      <c r="O30" s="380">
        <f>O31</f>
        <v>0</v>
      </c>
      <c r="P30" s="380">
        <f>P31</f>
        <v>0</v>
      </c>
      <c r="Q30" s="375">
        <v>0</v>
      </c>
      <c r="R30" s="372">
        <v>0</v>
      </c>
      <c r="S30" s="372">
        <v>0</v>
      </c>
      <c r="T30" s="372">
        <v>0</v>
      </c>
      <c r="U30" s="372">
        <v>0</v>
      </c>
      <c r="V30" s="982">
        <v>0</v>
      </c>
      <c r="W30" s="983"/>
      <c r="X30" s="984"/>
    </row>
    <row r="31" spans="1:24" s="677" customFormat="1" ht="24.75">
      <c r="A31" s="668" t="s">
        <v>47</v>
      </c>
      <c r="B31" s="679" t="s">
        <v>48</v>
      </c>
      <c r="C31" s="670" t="s">
        <v>49</v>
      </c>
      <c r="D31" s="671" t="s">
        <v>176</v>
      </c>
      <c r="E31" s="671" t="s">
        <v>177</v>
      </c>
      <c r="F31" s="672">
        <v>0</v>
      </c>
      <c r="G31" s="672">
        <f>F31*0.6</f>
        <v>0</v>
      </c>
      <c r="H31" s="672">
        <v>0</v>
      </c>
      <c r="I31" s="672">
        <f>F31*0.8</f>
        <v>0</v>
      </c>
      <c r="J31" s="673">
        <v>6</v>
      </c>
      <c r="K31" s="674" t="s">
        <v>176</v>
      </c>
      <c r="L31" s="672">
        <v>0</v>
      </c>
      <c r="M31" s="672">
        <f>L31*0.6</f>
        <v>0</v>
      </c>
      <c r="N31" s="672">
        <v>0</v>
      </c>
      <c r="O31" s="672">
        <f>L31*0.8</f>
        <v>0</v>
      </c>
      <c r="P31" s="675">
        <v>0</v>
      </c>
      <c r="Q31" s="680">
        <v>0</v>
      </c>
      <c r="R31" s="681">
        <v>0</v>
      </c>
      <c r="S31" s="681">
        <v>0</v>
      </c>
      <c r="T31" s="681">
        <v>0</v>
      </c>
      <c r="U31" s="681">
        <v>0</v>
      </c>
      <c r="V31" s="988">
        <v>0</v>
      </c>
      <c r="W31" s="989"/>
      <c r="X31" s="990"/>
    </row>
    <row r="32" spans="1:24" ht="63">
      <c r="A32" s="376" t="s">
        <v>50</v>
      </c>
      <c r="B32" s="377" t="s">
        <v>51</v>
      </c>
      <c r="C32" s="382" t="s">
        <v>25</v>
      </c>
      <c r="D32" s="364" t="s">
        <v>176</v>
      </c>
      <c r="E32" s="364" t="s">
        <v>176</v>
      </c>
      <c r="F32" s="380">
        <f>F33</f>
        <v>0</v>
      </c>
      <c r="G32" s="380">
        <f>G33</f>
        <v>0</v>
      </c>
      <c r="H32" s="380">
        <f>H33</f>
        <v>0</v>
      </c>
      <c r="I32" s="380">
        <f>I33</f>
        <v>0</v>
      </c>
      <c r="J32" s="380">
        <f>J33</f>
        <v>0</v>
      </c>
      <c r="K32" s="366" t="s">
        <v>176</v>
      </c>
      <c r="L32" s="380">
        <f>L33</f>
        <v>0</v>
      </c>
      <c r="M32" s="380">
        <f>M33</f>
        <v>0</v>
      </c>
      <c r="N32" s="380">
        <f>N33</f>
        <v>0</v>
      </c>
      <c r="O32" s="380">
        <f>O33</f>
        <v>0</v>
      </c>
      <c r="P32" s="380">
        <f>P33</f>
        <v>0</v>
      </c>
      <c r="Q32" s="375">
        <v>0</v>
      </c>
      <c r="R32" s="372">
        <v>0</v>
      </c>
      <c r="S32" s="372">
        <v>0</v>
      </c>
      <c r="T32" s="372">
        <v>0</v>
      </c>
      <c r="U32" s="372">
        <v>0</v>
      </c>
      <c r="V32" s="982">
        <v>0</v>
      </c>
      <c r="W32" s="983"/>
      <c r="X32" s="984"/>
    </row>
    <row r="33" spans="1:24" s="692" customFormat="1" ht="36.75" customHeight="1">
      <c r="A33" s="693" t="s">
        <v>52</v>
      </c>
      <c r="B33" s="683" t="s">
        <v>53</v>
      </c>
      <c r="C33" s="684" t="s">
        <v>54</v>
      </c>
      <c r="D33" s="685" t="s">
        <v>176</v>
      </c>
      <c r="E33" s="685" t="s">
        <v>176</v>
      </c>
      <c r="F33" s="686">
        <v>0</v>
      </c>
      <c r="G33" s="686">
        <f>F33*0.6</f>
        <v>0</v>
      </c>
      <c r="H33" s="686">
        <v>0</v>
      </c>
      <c r="I33" s="686">
        <f>F33*0.8</f>
        <v>0</v>
      </c>
      <c r="J33" s="687">
        <v>0</v>
      </c>
      <c r="K33" s="688" t="s">
        <v>176</v>
      </c>
      <c r="L33" s="686">
        <v>0</v>
      </c>
      <c r="M33" s="686">
        <f>L33*0.6</f>
        <v>0</v>
      </c>
      <c r="N33" s="686">
        <v>0</v>
      </c>
      <c r="O33" s="686">
        <f>L33*0.8</f>
        <v>0</v>
      </c>
      <c r="P33" s="689">
        <v>0</v>
      </c>
      <c r="Q33" s="690">
        <v>0</v>
      </c>
      <c r="R33" s="691">
        <v>0</v>
      </c>
      <c r="S33" s="691">
        <v>0</v>
      </c>
      <c r="T33" s="691">
        <v>0</v>
      </c>
      <c r="U33" s="691">
        <v>0</v>
      </c>
      <c r="V33" s="985">
        <v>0</v>
      </c>
      <c r="W33" s="986"/>
      <c r="X33" s="987"/>
    </row>
    <row r="34" spans="1:24" ht="63">
      <c r="A34" s="379" t="s">
        <v>55</v>
      </c>
      <c r="B34" s="377" t="s">
        <v>56</v>
      </c>
      <c r="C34" s="382" t="s">
        <v>25</v>
      </c>
      <c r="D34" s="364" t="s">
        <v>176</v>
      </c>
      <c r="E34" s="364" t="s">
        <v>176</v>
      </c>
      <c r="F34" s="380">
        <v>0</v>
      </c>
      <c r="G34" s="380">
        <f>F34*0.6</f>
        <v>0</v>
      </c>
      <c r="H34" s="380">
        <v>0</v>
      </c>
      <c r="I34" s="380">
        <f>F34*0.8</f>
        <v>0</v>
      </c>
      <c r="J34" s="383">
        <f>G34*0.8</f>
        <v>0</v>
      </c>
      <c r="K34" s="366" t="s">
        <v>176</v>
      </c>
      <c r="L34" s="380">
        <v>0</v>
      </c>
      <c r="M34" s="380">
        <f>L34*0.6</f>
        <v>0</v>
      </c>
      <c r="N34" s="380">
        <v>0</v>
      </c>
      <c r="O34" s="380">
        <f>L34*0.8</f>
        <v>0</v>
      </c>
      <c r="P34" s="384">
        <f t="shared" ref="P34:U35" si="3">M34*0.8</f>
        <v>0</v>
      </c>
      <c r="Q34" s="388">
        <f t="shared" si="3"/>
        <v>0</v>
      </c>
      <c r="R34" s="380">
        <f t="shared" si="3"/>
        <v>0</v>
      </c>
      <c r="S34" s="380">
        <f t="shared" si="3"/>
        <v>0</v>
      </c>
      <c r="T34" s="380">
        <f t="shared" si="3"/>
        <v>0</v>
      </c>
      <c r="U34" s="380">
        <f t="shared" si="3"/>
        <v>0</v>
      </c>
      <c r="V34" s="982">
        <v>0</v>
      </c>
      <c r="W34" s="983"/>
      <c r="X34" s="984"/>
    </row>
    <row r="35" spans="1:24" ht="47.25">
      <c r="A35" s="379" t="s">
        <v>57</v>
      </c>
      <c r="B35" s="377" t="s">
        <v>58</v>
      </c>
      <c r="C35" s="382" t="s">
        <v>25</v>
      </c>
      <c r="D35" s="364" t="s">
        <v>176</v>
      </c>
      <c r="E35" s="364" t="s">
        <v>176</v>
      </c>
      <c r="F35" s="380">
        <v>0</v>
      </c>
      <c r="G35" s="380">
        <f>F35*0.6</f>
        <v>0</v>
      </c>
      <c r="H35" s="380">
        <v>0</v>
      </c>
      <c r="I35" s="380">
        <f>F35*0.8</f>
        <v>0</v>
      </c>
      <c r="J35" s="383">
        <f>G35*0.8</f>
        <v>0</v>
      </c>
      <c r="K35" s="366" t="s">
        <v>176</v>
      </c>
      <c r="L35" s="380">
        <v>0</v>
      </c>
      <c r="M35" s="380">
        <f>L35*0.6</f>
        <v>0</v>
      </c>
      <c r="N35" s="380">
        <v>0</v>
      </c>
      <c r="O35" s="380">
        <f>L35*0.8</f>
        <v>0</v>
      </c>
      <c r="P35" s="384">
        <f t="shared" si="3"/>
        <v>0</v>
      </c>
      <c r="Q35" s="388">
        <f t="shared" si="3"/>
        <v>0</v>
      </c>
      <c r="R35" s="380">
        <f t="shared" si="3"/>
        <v>0</v>
      </c>
      <c r="S35" s="380">
        <f t="shared" si="3"/>
        <v>0</v>
      </c>
      <c r="T35" s="380">
        <f t="shared" si="3"/>
        <v>0</v>
      </c>
      <c r="U35" s="380">
        <f t="shared" si="3"/>
        <v>0</v>
      </c>
      <c r="V35" s="982">
        <v>0</v>
      </c>
      <c r="W35" s="983"/>
      <c r="X35" s="984"/>
    </row>
    <row r="36" spans="1:24" s="692" customFormat="1" ht="36.75">
      <c r="A36" s="693" t="s">
        <v>59</v>
      </c>
      <c r="B36" s="683" t="s">
        <v>60</v>
      </c>
      <c r="C36" s="684" t="s">
        <v>61</v>
      </c>
      <c r="D36" s="685" t="s">
        <v>176</v>
      </c>
      <c r="E36" s="685" t="s">
        <v>176</v>
      </c>
      <c r="F36" s="686">
        <v>0</v>
      </c>
      <c r="G36" s="686">
        <f>F36*0.6</f>
        <v>0</v>
      </c>
      <c r="H36" s="686">
        <v>0</v>
      </c>
      <c r="I36" s="686">
        <f>F36*0.8</f>
        <v>0</v>
      </c>
      <c r="J36" s="687">
        <v>0</v>
      </c>
      <c r="K36" s="688" t="s">
        <v>176</v>
      </c>
      <c r="L36" s="686">
        <v>0</v>
      </c>
      <c r="M36" s="686">
        <f>L36*0.6</f>
        <v>0</v>
      </c>
      <c r="N36" s="686">
        <v>0</v>
      </c>
      <c r="O36" s="686">
        <f>L36*0.8</f>
        <v>0</v>
      </c>
      <c r="P36" s="689">
        <v>0</v>
      </c>
      <c r="Q36" s="694">
        <v>0</v>
      </c>
      <c r="R36" s="686">
        <v>0</v>
      </c>
      <c r="S36" s="686">
        <v>0</v>
      </c>
      <c r="T36" s="686">
        <v>0</v>
      </c>
      <c r="U36" s="686">
        <v>0</v>
      </c>
      <c r="V36" s="985">
        <v>0</v>
      </c>
      <c r="W36" s="986"/>
      <c r="X36" s="987"/>
    </row>
    <row r="37" spans="1:24" ht="47.25">
      <c r="A37" s="379" t="s">
        <v>62</v>
      </c>
      <c r="B37" s="377" t="s">
        <v>63</v>
      </c>
      <c r="C37" s="389" t="s">
        <v>25</v>
      </c>
      <c r="D37" s="364" t="s">
        <v>176</v>
      </c>
      <c r="E37" s="364" t="s">
        <v>1079</v>
      </c>
      <c r="F37" s="390">
        <f>SUM(F38:F48)</f>
        <v>1.3</v>
      </c>
      <c r="G37" s="390">
        <f>SUM(G38:G48)</f>
        <v>0.83000000000000007</v>
      </c>
      <c r="H37" s="390">
        <f>SUM(H38:H48)</f>
        <v>6.1000000000000005</v>
      </c>
      <c r="I37" s="390">
        <f>SUM(I38:I48)</f>
        <v>4.6400000000000006</v>
      </c>
      <c r="J37" s="391">
        <f>SUM(J38:J48)</f>
        <v>0</v>
      </c>
      <c r="K37" s="366" t="s">
        <v>176</v>
      </c>
      <c r="L37" s="390">
        <f t="shared" ref="L37:U37" si="4">SUM(L38:L48)</f>
        <v>0</v>
      </c>
      <c r="M37" s="390">
        <f t="shared" si="4"/>
        <v>0</v>
      </c>
      <c r="N37" s="390">
        <f t="shared" si="4"/>
        <v>0</v>
      </c>
      <c r="O37" s="390">
        <f t="shared" si="4"/>
        <v>0</v>
      </c>
      <c r="P37" s="392">
        <f t="shared" si="4"/>
        <v>0</v>
      </c>
      <c r="Q37" s="393">
        <f t="shared" si="4"/>
        <v>0</v>
      </c>
      <c r="R37" s="390">
        <f t="shared" si="4"/>
        <v>0</v>
      </c>
      <c r="S37" s="390">
        <f t="shared" si="4"/>
        <v>0</v>
      </c>
      <c r="T37" s="390">
        <f t="shared" si="4"/>
        <v>0</v>
      </c>
      <c r="U37" s="390">
        <f t="shared" si="4"/>
        <v>0</v>
      </c>
      <c r="V37" s="982">
        <v>0</v>
      </c>
      <c r="W37" s="983"/>
      <c r="X37" s="984"/>
    </row>
    <row r="38" spans="1:24" s="692" customFormat="1" ht="36.75">
      <c r="A38" s="693" t="s">
        <v>64</v>
      </c>
      <c r="B38" s="695" t="s">
        <v>65</v>
      </c>
      <c r="C38" s="684" t="s">
        <v>66</v>
      </c>
      <c r="D38" s="685" t="s">
        <v>176</v>
      </c>
      <c r="E38" s="685" t="s">
        <v>176</v>
      </c>
      <c r="F38" s="686">
        <v>0</v>
      </c>
      <c r="G38" s="686">
        <v>0</v>
      </c>
      <c r="H38" s="686">
        <v>0</v>
      </c>
      <c r="I38" s="686">
        <v>0</v>
      </c>
      <c r="J38" s="687">
        <v>0</v>
      </c>
      <c r="K38" s="688" t="s">
        <v>176</v>
      </c>
      <c r="L38" s="686">
        <v>0</v>
      </c>
      <c r="M38" s="686">
        <v>0</v>
      </c>
      <c r="N38" s="686">
        <v>0</v>
      </c>
      <c r="O38" s="686">
        <v>0</v>
      </c>
      <c r="P38" s="689">
        <v>0</v>
      </c>
      <c r="Q38" s="694">
        <v>0</v>
      </c>
      <c r="R38" s="686">
        <v>0</v>
      </c>
      <c r="S38" s="686">
        <v>0</v>
      </c>
      <c r="T38" s="686">
        <v>0</v>
      </c>
      <c r="U38" s="686">
        <v>0</v>
      </c>
      <c r="V38" s="985">
        <v>0</v>
      </c>
      <c r="W38" s="986"/>
      <c r="X38" s="987"/>
    </row>
    <row r="39" spans="1:24" s="692" customFormat="1" ht="36.75">
      <c r="A39" s="693" t="s">
        <v>67</v>
      </c>
      <c r="B39" s="695" t="s">
        <v>68</v>
      </c>
      <c r="C39" s="684" t="s">
        <v>69</v>
      </c>
      <c r="D39" s="685" t="s">
        <v>176</v>
      </c>
      <c r="E39" s="685" t="s">
        <v>175</v>
      </c>
      <c r="F39" s="686">
        <v>0.25</v>
      </c>
      <c r="G39" s="686">
        <f>F39*0.6</f>
        <v>0.15</v>
      </c>
      <c r="H39" s="686">
        <v>1.2</v>
      </c>
      <c r="I39" s="686">
        <f>H39*0.8</f>
        <v>0.96</v>
      </c>
      <c r="J39" s="687">
        <v>0</v>
      </c>
      <c r="K39" s="688" t="s">
        <v>176</v>
      </c>
      <c r="L39" s="686">
        <v>0</v>
      </c>
      <c r="M39" s="686">
        <v>0</v>
      </c>
      <c r="N39" s="686">
        <v>0</v>
      </c>
      <c r="O39" s="686">
        <v>0</v>
      </c>
      <c r="P39" s="689">
        <v>0</v>
      </c>
      <c r="Q39" s="694">
        <v>0</v>
      </c>
      <c r="R39" s="686">
        <v>0</v>
      </c>
      <c r="S39" s="686">
        <v>0</v>
      </c>
      <c r="T39" s="686">
        <v>0</v>
      </c>
      <c r="U39" s="686">
        <v>0</v>
      </c>
      <c r="V39" s="985">
        <v>0</v>
      </c>
      <c r="W39" s="986"/>
      <c r="X39" s="987"/>
    </row>
    <row r="40" spans="1:24" s="692" customFormat="1" ht="41.25" customHeight="1">
      <c r="A40" s="693" t="s">
        <v>70</v>
      </c>
      <c r="B40" s="695" t="s">
        <v>71</v>
      </c>
      <c r="C40" s="684" t="s">
        <v>72</v>
      </c>
      <c r="D40" s="685" t="s">
        <v>176</v>
      </c>
      <c r="E40" s="685"/>
      <c r="F40" s="686">
        <v>0</v>
      </c>
      <c r="G40" s="686">
        <v>0</v>
      </c>
      <c r="H40" s="686">
        <v>0</v>
      </c>
      <c r="I40" s="686">
        <v>0</v>
      </c>
      <c r="J40" s="687">
        <v>0</v>
      </c>
      <c r="K40" s="685" t="s">
        <v>176</v>
      </c>
      <c r="L40" s="686">
        <v>0</v>
      </c>
      <c r="M40" s="686">
        <v>0</v>
      </c>
      <c r="N40" s="686">
        <v>0</v>
      </c>
      <c r="O40" s="686">
        <f>L40*0.8</f>
        <v>0</v>
      </c>
      <c r="P40" s="689">
        <v>0</v>
      </c>
      <c r="Q40" s="694">
        <v>0</v>
      </c>
      <c r="R40" s="686">
        <v>0</v>
      </c>
      <c r="S40" s="686">
        <v>0</v>
      </c>
      <c r="T40" s="686">
        <v>0</v>
      </c>
      <c r="U40" s="686">
        <v>0</v>
      </c>
      <c r="V40" s="985">
        <v>0</v>
      </c>
      <c r="W40" s="986"/>
      <c r="X40" s="987"/>
    </row>
    <row r="41" spans="1:24" s="692" customFormat="1" ht="24.75">
      <c r="A41" s="693" t="s">
        <v>73</v>
      </c>
      <c r="B41" s="695" t="s">
        <v>74</v>
      </c>
      <c r="C41" s="684" t="s">
        <v>75</v>
      </c>
      <c r="D41" s="685" t="s">
        <v>176</v>
      </c>
      <c r="E41" s="685" t="s">
        <v>176</v>
      </c>
      <c r="F41" s="686">
        <v>0</v>
      </c>
      <c r="G41" s="686">
        <v>0</v>
      </c>
      <c r="H41" s="686">
        <v>0</v>
      </c>
      <c r="I41" s="686">
        <v>0</v>
      </c>
      <c r="J41" s="687">
        <v>0</v>
      </c>
      <c r="K41" s="688" t="s">
        <v>176</v>
      </c>
      <c r="L41" s="686">
        <v>0</v>
      </c>
      <c r="M41" s="686">
        <v>0</v>
      </c>
      <c r="N41" s="686">
        <v>0</v>
      </c>
      <c r="O41" s="686">
        <v>0</v>
      </c>
      <c r="P41" s="689">
        <v>0</v>
      </c>
      <c r="Q41" s="694">
        <v>0</v>
      </c>
      <c r="R41" s="686">
        <v>0</v>
      </c>
      <c r="S41" s="686">
        <v>0</v>
      </c>
      <c r="T41" s="686">
        <v>0</v>
      </c>
      <c r="U41" s="686">
        <v>0</v>
      </c>
      <c r="V41" s="985">
        <v>0</v>
      </c>
      <c r="W41" s="986"/>
      <c r="X41" s="987"/>
    </row>
    <row r="42" spans="1:24" s="692" customFormat="1" ht="36.75">
      <c r="A42" s="693" t="s">
        <v>76</v>
      </c>
      <c r="B42" s="695" t="s">
        <v>77</v>
      </c>
      <c r="C42" s="684" t="s">
        <v>78</v>
      </c>
      <c r="D42" s="685" t="s">
        <v>176</v>
      </c>
      <c r="E42" s="685"/>
      <c r="F42" s="686">
        <v>0</v>
      </c>
      <c r="G42" s="686">
        <v>0</v>
      </c>
      <c r="H42" s="686">
        <v>0</v>
      </c>
      <c r="I42" s="686">
        <v>0</v>
      </c>
      <c r="J42" s="687">
        <v>0</v>
      </c>
      <c r="K42" s="685" t="s">
        <v>176</v>
      </c>
      <c r="L42" s="686">
        <v>0</v>
      </c>
      <c r="M42" s="686">
        <v>0</v>
      </c>
      <c r="N42" s="686">
        <v>0</v>
      </c>
      <c r="O42" s="686">
        <v>0</v>
      </c>
      <c r="P42" s="689">
        <v>0</v>
      </c>
      <c r="Q42" s="694">
        <v>0</v>
      </c>
      <c r="R42" s="686">
        <v>0</v>
      </c>
      <c r="S42" s="686">
        <v>0</v>
      </c>
      <c r="T42" s="686">
        <v>0</v>
      </c>
      <c r="U42" s="686">
        <v>0</v>
      </c>
      <c r="V42" s="985">
        <v>0</v>
      </c>
      <c r="W42" s="986"/>
      <c r="X42" s="987"/>
    </row>
    <row r="43" spans="1:24" s="692" customFormat="1" ht="24.75">
      <c r="A43" s="693" t="s">
        <v>79</v>
      </c>
      <c r="B43" s="695" t="s">
        <v>80</v>
      </c>
      <c r="C43" s="684" t="s">
        <v>81</v>
      </c>
      <c r="D43" s="685" t="s">
        <v>176</v>
      </c>
      <c r="E43" s="685" t="s">
        <v>176</v>
      </c>
      <c r="F43" s="686">
        <v>0</v>
      </c>
      <c r="G43" s="686">
        <v>0</v>
      </c>
      <c r="H43" s="686">
        <v>0</v>
      </c>
      <c r="I43" s="686">
        <v>0</v>
      </c>
      <c r="J43" s="687">
        <v>0</v>
      </c>
      <c r="K43" s="688" t="s">
        <v>176</v>
      </c>
      <c r="L43" s="686">
        <v>0</v>
      </c>
      <c r="M43" s="686">
        <v>0</v>
      </c>
      <c r="N43" s="686">
        <v>0</v>
      </c>
      <c r="O43" s="686">
        <v>0</v>
      </c>
      <c r="P43" s="689">
        <v>0</v>
      </c>
      <c r="Q43" s="694">
        <v>0</v>
      </c>
      <c r="R43" s="686">
        <v>0</v>
      </c>
      <c r="S43" s="686">
        <v>0</v>
      </c>
      <c r="T43" s="686">
        <v>0</v>
      </c>
      <c r="U43" s="686">
        <v>0</v>
      </c>
      <c r="V43" s="985">
        <v>0</v>
      </c>
      <c r="W43" s="986"/>
      <c r="X43" s="987"/>
    </row>
    <row r="44" spans="1:24" s="677" customFormat="1" ht="36.75">
      <c r="A44" s="668" t="s">
        <v>82</v>
      </c>
      <c r="B44" s="678" t="s">
        <v>83</v>
      </c>
      <c r="C44" s="670" t="s">
        <v>84</v>
      </c>
      <c r="D44" s="671" t="s">
        <v>176</v>
      </c>
      <c r="E44" s="671" t="s">
        <v>175</v>
      </c>
      <c r="F44" s="672">
        <v>0.8</v>
      </c>
      <c r="G44" s="672">
        <f>F44*0.6</f>
        <v>0.48</v>
      </c>
      <c r="H44" s="672">
        <v>3.7</v>
      </c>
      <c r="I44" s="672">
        <f>H44*0.8</f>
        <v>2.9600000000000004</v>
      </c>
      <c r="J44" s="673">
        <v>0</v>
      </c>
      <c r="K44" s="674" t="s">
        <v>176</v>
      </c>
      <c r="L44" s="672">
        <v>0</v>
      </c>
      <c r="M44" s="672">
        <v>0</v>
      </c>
      <c r="N44" s="672">
        <v>0</v>
      </c>
      <c r="O44" s="672">
        <v>0</v>
      </c>
      <c r="P44" s="675">
        <v>0</v>
      </c>
      <c r="Q44" s="676">
        <v>0</v>
      </c>
      <c r="R44" s="672">
        <v>0</v>
      </c>
      <c r="S44" s="672">
        <v>0</v>
      </c>
      <c r="T44" s="672">
        <v>0</v>
      </c>
      <c r="U44" s="672">
        <v>0</v>
      </c>
      <c r="V44" s="988">
        <v>0</v>
      </c>
      <c r="W44" s="989"/>
      <c r="X44" s="990"/>
    </row>
    <row r="45" spans="1:24" s="692" customFormat="1" ht="36">
      <c r="A45" s="693" t="s">
        <v>85</v>
      </c>
      <c r="B45" s="696" t="s">
        <v>86</v>
      </c>
      <c r="C45" s="684" t="s">
        <v>87</v>
      </c>
      <c r="D45" s="685" t="s">
        <v>176</v>
      </c>
      <c r="E45" s="685" t="s">
        <v>176</v>
      </c>
      <c r="F45" s="686">
        <v>0</v>
      </c>
      <c r="G45" s="686">
        <v>0</v>
      </c>
      <c r="H45" s="686">
        <v>0</v>
      </c>
      <c r="I45" s="686">
        <v>0</v>
      </c>
      <c r="J45" s="687">
        <v>0</v>
      </c>
      <c r="K45" s="688" t="s">
        <v>176</v>
      </c>
      <c r="L45" s="686">
        <v>0</v>
      </c>
      <c r="M45" s="686">
        <v>0</v>
      </c>
      <c r="N45" s="686">
        <v>0</v>
      </c>
      <c r="O45" s="686">
        <v>0</v>
      </c>
      <c r="P45" s="689">
        <v>0</v>
      </c>
      <c r="Q45" s="694">
        <v>0</v>
      </c>
      <c r="R45" s="686">
        <v>0</v>
      </c>
      <c r="S45" s="686">
        <v>0</v>
      </c>
      <c r="T45" s="686">
        <v>0</v>
      </c>
      <c r="U45" s="686">
        <v>0</v>
      </c>
      <c r="V45" s="985">
        <v>0</v>
      </c>
      <c r="W45" s="986"/>
      <c r="X45" s="987"/>
    </row>
    <row r="46" spans="1:24" s="692" customFormat="1" ht="36">
      <c r="A46" s="693" t="s">
        <v>88</v>
      </c>
      <c r="B46" s="696" t="s">
        <v>89</v>
      </c>
      <c r="C46" s="684" t="s">
        <v>90</v>
      </c>
      <c r="D46" s="685" t="s">
        <v>176</v>
      </c>
      <c r="E46" s="685"/>
      <c r="F46" s="686">
        <v>0</v>
      </c>
      <c r="G46" s="686">
        <f>F46*0.6</f>
        <v>0</v>
      </c>
      <c r="H46" s="686">
        <v>0</v>
      </c>
      <c r="I46" s="686">
        <v>0</v>
      </c>
      <c r="J46" s="687">
        <v>0</v>
      </c>
      <c r="K46" s="685" t="s">
        <v>176</v>
      </c>
      <c r="L46" s="686">
        <v>0</v>
      </c>
      <c r="M46" s="686">
        <v>0</v>
      </c>
      <c r="N46" s="686">
        <v>0</v>
      </c>
      <c r="O46" s="686">
        <v>0</v>
      </c>
      <c r="P46" s="689">
        <v>0</v>
      </c>
      <c r="Q46" s="694">
        <v>0</v>
      </c>
      <c r="R46" s="686">
        <v>0</v>
      </c>
      <c r="S46" s="686">
        <v>0</v>
      </c>
      <c r="T46" s="686">
        <v>0</v>
      </c>
      <c r="U46" s="686">
        <v>0</v>
      </c>
      <c r="V46" s="985">
        <v>0</v>
      </c>
      <c r="W46" s="986"/>
      <c r="X46" s="987"/>
    </row>
    <row r="47" spans="1:24" s="692" customFormat="1" ht="24.75">
      <c r="A47" s="693" t="s">
        <v>91</v>
      </c>
      <c r="B47" s="695" t="s">
        <v>92</v>
      </c>
      <c r="C47" s="684" t="s">
        <v>93</v>
      </c>
      <c r="D47" s="685" t="s">
        <v>176</v>
      </c>
      <c r="E47" s="685" t="s">
        <v>175</v>
      </c>
      <c r="F47" s="686">
        <v>0.25</v>
      </c>
      <c r="G47" s="686">
        <f>F47*0.8</f>
        <v>0.2</v>
      </c>
      <c r="H47" s="686">
        <v>1.2</v>
      </c>
      <c r="I47" s="686">
        <f>H47*0.6</f>
        <v>0.72</v>
      </c>
      <c r="J47" s="687">
        <v>0</v>
      </c>
      <c r="K47" s="688" t="s">
        <v>176</v>
      </c>
      <c r="L47" s="686">
        <v>0</v>
      </c>
      <c r="M47" s="686">
        <v>0</v>
      </c>
      <c r="N47" s="686">
        <v>0</v>
      </c>
      <c r="O47" s="686">
        <v>0</v>
      </c>
      <c r="P47" s="689">
        <v>0</v>
      </c>
      <c r="Q47" s="694">
        <v>0</v>
      </c>
      <c r="R47" s="686">
        <v>0</v>
      </c>
      <c r="S47" s="686">
        <v>0</v>
      </c>
      <c r="T47" s="686">
        <v>0</v>
      </c>
      <c r="U47" s="686">
        <v>0</v>
      </c>
      <c r="V47" s="985">
        <v>0</v>
      </c>
      <c r="W47" s="986"/>
      <c r="X47" s="987"/>
    </row>
    <row r="48" spans="1:24" s="692" customFormat="1" ht="24.75">
      <c r="A48" s="693" t="s">
        <v>94</v>
      </c>
      <c r="B48" s="695" t="s">
        <v>95</v>
      </c>
      <c r="C48" s="684" t="s">
        <v>96</v>
      </c>
      <c r="D48" s="685" t="s">
        <v>176</v>
      </c>
      <c r="E48" s="685" t="s">
        <v>176</v>
      </c>
      <c r="F48" s="686">
        <v>0</v>
      </c>
      <c r="G48" s="686">
        <v>0</v>
      </c>
      <c r="H48" s="686">
        <v>0</v>
      </c>
      <c r="I48" s="686">
        <v>0</v>
      </c>
      <c r="J48" s="687">
        <v>0</v>
      </c>
      <c r="K48" s="688" t="s">
        <v>176</v>
      </c>
      <c r="L48" s="686">
        <v>0</v>
      </c>
      <c r="M48" s="686">
        <v>0</v>
      </c>
      <c r="N48" s="686">
        <v>0</v>
      </c>
      <c r="O48" s="686">
        <v>0</v>
      </c>
      <c r="P48" s="689">
        <v>0</v>
      </c>
      <c r="Q48" s="694">
        <v>0</v>
      </c>
      <c r="R48" s="686">
        <v>0</v>
      </c>
      <c r="S48" s="686">
        <v>0</v>
      </c>
      <c r="T48" s="686">
        <v>0</v>
      </c>
      <c r="U48" s="686">
        <v>0</v>
      </c>
      <c r="V48" s="985">
        <v>0</v>
      </c>
      <c r="W48" s="986"/>
      <c r="X48" s="987"/>
    </row>
    <row r="49" spans="1:33" s="692" customFormat="1" ht="31.5">
      <c r="A49" s="697" t="s">
        <v>97</v>
      </c>
      <c r="B49" s="698" t="s">
        <v>98</v>
      </c>
      <c r="C49" s="699" t="s">
        <v>25</v>
      </c>
      <c r="D49" s="685" t="s">
        <v>176</v>
      </c>
      <c r="E49" s="685" t="s">
        <v>1139</v>
      </c>
      <c r="F49" s="700">
        <f>SUM(F50:F59)</f>
        <v>0.8</v>
      </c>
      <c r="G49" s="700">
        <f>SUM(G50:G59)</f>
        <v>0.48</v>
      </c>
      <c r="H49" s="700">
        <f>SUM(H50:H59)</f>
        <v>0.4</v>
      </c>
      <c r="I49" s="700">
        <f>SUM(I50:I59)</f>
        <v>0.32000000000000006</v>
      </c>
      <c r="J49" s="700">
        <f>SUM(J50:J59)</f>
        <v>2</v>
      </c>
      <c r="K49" s="688" t="s">
        <v>176</v>
      </c>
      <c r="L49" s="700">
        <f>SUM(L50:L59)</f>
        <v>0</v>
      </c>
      <c r="M49" s="700">
        <f>SUM(M50:M59)</f>
        <v>0</v>
      </c>
      <c r="N49" s="700">
        <f>SUM(N50:N59)</f>
        <v>0</v>
      </c>
      <c r="O49" s="700">
        <f>SUM(O50:O59)</f>
        <v>0</v>
      </c>
      <c r="P49" s="701">
        <f>SUM(P50:P59)</f>
        <v>0</v>
      </c>
      <c r="Q49" s="694">
        <v>0</v>
      </c>
      <c r="R49" s="686">
        <v>0</v>
      </c>
      <c r="S49" s="686">
        <v>0</v>
      </c>
      <c r="T49" s="686">
        <v>0</v>
      </c>
      <c r="U49" s="686">
        <v>0</v>
      </c>
      <c r="V49" s="985">
        <v>0</v>
      </c>
      <c r="W49" s="986"/>
      <c r="X49" s="987"/>
    </row>
    <row r="50" spans="1:33" s="692" customFormat="1" ht="33.75" customHeight="1">
      <c r="A50" s="693" t="s">
        <v>99</v>
      </c>
      <c r="B50" s="702" t="s">
        <v>100</v>
      </c>
      <c r="C50" s="684" t="s">
        <v>101</v>
      </c>
      <c r="D50" s="685" t="s">
        <v>176</v>
      </c>
      <c r="E50" s="685"/>
      <c r="F50" s="686">
        <v>0</v>
      </c>
      <c r="G50" s="686">
        <v>0</v>
      </c>
      <c r="H50" s="686">
        <v>0</v>
      </c>
      <c r="I50" s="686">
        <v>0</v>
      </c>
      <c r="J50" s="687">
        <v>0</v>
      </c>
      <c r="K50" s="688" t="s">
        <v>176</v>
      </c>
      <c r="L50" s="686">
        <v>0</v>
      </c>
      <c r="M50" s="686">
        <f>L50*0.6</f>
        <v>0</v>
      </c>
      <c r="N50" s="686">
        <v>0</v>
      </c>
      <c r="O50" s="686">
        <f>L50*0.8</f>
        <v>0</v>
      </c>
      <c r="P50" s="689">
        <v>0</v>
      </c>
      <c r="Q50" s="694">
        <v>0</v>
      </c>
      <c r="R50" s="686">
        <v>0</v>
      </c>
      <c r="S50" s="686">
        <v>0</v>
      </c>
      <c r="T50" s="686">
        <v>0</v>
      </c>
      <c r="U50" s="686">
        <v>0</v>
      </c>
      <c r="V50" s="985">
        <v>0</v>
      </c>
      <c r="W50" s="986"/>
      <c r="X50" s="987"/>
    </row>
    <row r="51" spans="1:33" s="677" customFormat="1" ht="36" customHeight="1">
      <c r="A51" s="668" t="s">
        <v>102</v>
      </c>
      <c r="B51" s="669" t="s">
        <v>103</v>
      </c>
      <c r="C51" s="670" t="s">
        <v>104</v>
      </c>
      <c r="D51" s="671" t="s">
        <v>176</v>
      </c>
      <c r="E51" s="671" t="s">
        <v>177</v>
      </c>
      <c r="F51" s="672">
        <v>0.8</v>
      </c>
      <c r="G51" s="672">
        <f>F51*0.6</f>
        <v>0.48</v>
      </c>
      <c r="H51" s="672">
        <v>0.4</v>
      </c>
      <c r="I51" s="672">
        <f>H51*0.8</f>
        <v>0.32000000000000006</v>
      </c>
      <c r="J51" s="673">
        <v>0</v>
      </c>
      <c r="K51" s="674" t="s">
        <v>176</v>
      </c>
      <c r="L51" s="672">
        <v>0</v>
      </c>
      <c r="M51" s="672">
        <v>0</v>
      </c>
      <c r="N51" s="672">
        <v>0</v>
      </c>
      <c r="O51" s="672">
        <v>0</v>
      </c>
      <c r="P51" s="675">
        <v>0</v>
      </c>
      <c r="Q51" s="676">
        <v>0</v>
      </c>
      <c r="R51" s="672">
        <v>0</v>
      </c>
      <c r="S51" s="672">
        <v>0</v>
      </c>
      <c r="T51" s="672">
        <v>0</v>
      </c>
      <c r="U51" s="672">
        <v>0</v>
      </c>
      <c r="V51" s="988">
        <v>0</v>
      </c>
      <c r="W51" s="989"/>
      <c r="X51" s="990"/>
    </row>
    <row r="52" spans="1:33" s="692" customFormat="1" ht="42" customHeight="1">
      <c r="A52" s="693" t="s">
        <v>105</v>
      </c>
      <c r="B52" s="702" t="s">
        <v>106</v>
      </c>
      <c r="C52" s="684" t="s">
        <v>107</v>
      </c>
      <c r="D52" s="685" t="s">
        <v>176</v>
      </c>
      <c r="E52" s="685"/>
      <c r="F52" s="686">
        <v>0</v>
      </c>
      <c r="G52" s="686">
        <v>0</v>
      </c>
      <c r="H52" s="686">
        <v>0</v>
      </c>
      <c r="I52" s="686">
        <f>F52*0.8</f>
        <v>0</v>
      </c>
      <c r="J52" s="687">
        <v>0</v>
      </c>
      <c r="K52" s="688" t="s">
        <v>176</v>
      </c>
      <c r="L52" s="686">
        <v>0</v>
      </c>
      <c r="M52" s="686">
        <f>L52*0.6</f>
        <v>0</v>
      </c>
      <c r="N52" s="686">
        <v>0</v>
      </c>
      <c r="O52" s="686">
        <f>L52*0.8</f>
        <v>0</v>
      </c>
      <c r="P52" s="689">
        <v>0</v>
      </c>
      <c r="Q52" s="694">
        <v>0</v>
      </c>
      <c r="R52" s="686">
        <v>0</v>
      </c>
      <c r="S52" s="686">
        <v>0</v>
      </c>
      <c r="T52" s="686">
        <v>0</v>
      </c>
      <c r="U52" s="686">
        <v>0</v>
      </c>
      <c r="V52" s="985">
        <v>0</v>
      </c>
      <c r="W52" s="986"/>
      <c r="X52" s="987"/>
    </row>
    <row r="53" spans="1:33" s="692" customFormat="1" ht="32.25" customHeight="1">
      <c r="A53" s="693" t="s">
        <v>108</v>
      </c>
      <c r="B53" s="702" t="s">
        <v>109</v>
      </c>
      <c r="C53" s="684" t="s">
        <v>110</v>
      </c>
      <c r="D53" s="685" t="s">
        <v>176</v>
      </c>
      <c r="E53" s="685" t="s">
        <v>176</v>
      </c>
      <c r="F53" s="686">
        <v>0</v>
      </c>
      <c r="G53" s="686">
        <v>0</v>
      </c>
      <c r="H53" s="686">
        <v>0</v>
      </c>
      <c r="I53" s="686">
        <v>0</v>
      </c>
      <c r="J53" s="687">
        <v>0</v>
      </c>
      <c r="K53" s="688" t="s">
        <v>176</v>
      </c>
      <c r="L53" s="686">
        <v>0</v>
      </c>
      <c r="M53" s="686">
        <v>0</v>
      </c>
      <c r="N53" s="686">
        <v>0</v>
      </c>
      <c r="O53" s="686">
        <v>0</v>
      </c>
      <c r="P53" s="689">
        <v>0</v>
      </c>
      <c r="Q53" s="694">
        <v>0</v>
      </c>
      <c r="R53" s="686">
        <v>0</v>
      </c>
      <c r="S53" s="686">
        <v>0</v>
      </c>
      <c r="T53" s="686">
        <v>0</v>
      </c>
      <c r="U53" s="686">
        <v>0</v>
      </c>
      <c r="V53" s="985">
        <v>0</v>
      </c>
      <c r="W53" s="986"/>
      <c r="X53" s="987"/>
    </row>
    <row r="54" spans="1:33" s="692" customFormat="1" ht="24" customHeight="1">
      <c r="A54" s="693" t="s">
        <v>111</v>
      </c>
      <c r="B54" s="702" t="s">
        <v>112</v>
      </c>
      <c r="C54" s="684" t="s">
        <v>113</v>
      </c>
      <c r="D54" s="685" t="s">
        <v>176</v>
      </c>
      <c r="E54" s="685" t="s">
        <v>176</v>
      </c>
      <c r="F54" s="686">
        <v>0</v>
      </c>
      <c r="G54" s="686">
        <v>0</v>
      </c>
      <c r="H54" s="686">
        <v>0</v>
      </c>
      <c r="I54" s="686">
        <v>0</v>
      </c>
      <c r="J54" s="687">
        <v>0</v>
      </c>
      <c r="K54" s="688" t="s">
        <v>176</v>
      </c>
      <c r="L54" s="686">
        <v>0</v>
      </c>
      <c r="M54" s="686">
        <v>0</v>
      </c>
      <c r="N54" s="686">
        <v>0</v>
      </c>
      <c r="O54" s="686">
        <v>0</v>
      </c>
      <c r="P54" s="689">
        <v>0</v>
      </c>
      <c r="Q54" s="694">
        <v>0</v>
      </c>
      <c r="R54" s="686">
        <v>0</v>
      </c>
      <c r="S54" s="686">
        <v>0</v>
      </c>
      <c r="T54" s="686">
        <v>0</v>
      </c>
      <c r="U54" s="686">
        <v>0</v>
      </c>
      <c r="V54" s="985">
        <v>0</v>
      </c>
      <c r="W54" s="986"/>
      <c r="X54" s="987"/>
    </row>
    <row r="55" spans="1:33" s="692" customFormat="1">
      <c r="A55" s="693" t="s">
        <v>114</v>
      </c>
      <c r="B55" s="702" t="s">
        <v>115</v>
      </c>
      <c r="C55" s="684" t="s">
        <v>116</v>
      </c>
      <c r="D55" s="685" t="s">
        <v>176</v>
      </c>
      <c r="E55" s="685"/>
      <c r="F55" s="686">
        <v>0</v>
      </c>
      <c r="G55" s="686">
        <v>0</v>
      </c>
      <c r="H55" s="686">
        <v>0</v>
      </c>
      <c r="I55" s="686">
        <v>0</v>
      </c>
      <c r="J55" s="687">
        <v>0</v>
      </c>
      <c r="K55" s="685" t="s">
        <v>176</v>
      </c>
      <c r="L55" s="686">
        <v>0</v>
      </c>
      <c r="M55" s="686">
        <f>L55*0.6</f>
        <v>0</v>
      </c>
      <c r="N55" s="686">
        <v>0</v>
      </c>
      <c r="O55" s="686">
        <v>0</v>
      </c>
      <c r="P55" s="689">
        <v>0</v>
      </c>
      <c r="Q55" s="694">
        <v>0</v>
      </c>
      <c r="R55" s="686">
        <v>0</v>
      </c>
      <c r="S55" s="686">
        <v>0</v>
      </c>
      <c r="T55" s="686">
        <v>0</v>
      </c>
      <c r="U55" s="686">
        <v>0</v>
      </c>
      <c r="V55" s="985">
        <v>0</v>
      </c>
      <c r="W55" s="986"/>
      <c r="X55" s="987"/>
    </row>
    <row r="56" spans="1:33" s="677" customFormat="1" ht="48">
      <c r="A56" s="668" t="s">
        <v>117</v>
      </c>
      <c r="B56" s="669" t="s">
        <v>118</v>
      </c>
      <c r="C56" s="670" t="s">
        <v>119</v>
      </c>
      <c r="D56" s="671" t="s">
        <v>176</v>
      </c>
      <c r="E56" s="671" t="s">
        <v>175</v>
      </c>
      <c r="F56" s="672">
        <v>0</v>
      </c>
      <c r="G56" s="672">
        <f>F56*0.6</f>
        <v>0</v>
      </c>
      <c r="H56" s="672">
        <v>0</v>
      </c>
      <c r="I56" s="672">
        <f>F56*0.8</f>
        <v>0</v>
      </c>
      <c r="J56" s="673">
        <v>1</v>
      </c>
      <c r="K56" s="674" t="s">
        <v>176</v>
      </c>
      <c r="L56" s="672">
        <v>0</v>
      </c>
      <c r="M56" s="672">
        <f>L56*0.6</f>
        <v>0</v>
      </c>
      <c r="N56" s="672">
        <v>0</v>
      </c>
      <c r="O56" s="672">
        <f>L56*0.8</f>
        <v>0</v>
      </c>
      <c r="P56" s="675">
        <v>0</v>
      </c>
      <c r="Q56" s="676">
        <v>0</v>
      </c>
      <c r="R56" s="672">
        <v>0</v>
      </c>
      <c r="S56" s="672">
        <v>0</v>
      </c>
      <c r="T56" s="672">
        <v>0</v>
      </c>
      <c r="U56" s="672">
        <v>0</v>
      </c>
      <c r="V56" s="988">
        <v>0</v>
      </c>
      <c r="W56" s="989"/>
      <c r="X56" s="990"/>
    </row>
    <row r="57" spans="1:33">
      <c r="A57" s="387" t="s">
        <v>120</v>
      </c>
      <c r="B57" s="394" t="s">
        <v>121</v>
      </c>
      <c r="C57" s="386" t="s">
        <v>122</v>
      </c>
      <c r="D57" s="364" t="s">
        <v>176</v>
      </c>
      <c r="E57" s="364" t="s">
        <v>176</v>
      </c>
      <c r="F57" s="380">
        <v>0</v>
      </c>
      <c r="G57" s="380">
        <v>0</v>
      </c>
      <c r="H57" s="380">
        <v>0</v>
      </c>
      <c r="I57" s="380">
        <v>0</v>
      </c>
      <c r="J57" s="383">
        <v>0</v>
      </c>
      <c r="K57" s="366" t="s">
        <v>176</v>
      </c>
      <c r="L57" s="380">
        <v>0</v>
      </c>
      <c r="M57" s="380">
        <v>0</v>
      </c>
      <c r="N57" s="380">
        <v>0</v>
      </c>
      <c r="O57" s="380">
        <v>0</v>
      </c>
      <c r="P57" s="384">
        <v>0</v>
      </c>
      <c r="Q57" s="388">
        <v>0</v>
      </c>
      <c r="R57" s="380">
        <v>0</v>
      </c>
      <c r="S57" s="380">
        <v>0</v>
      </c>
      <c r="T57" s="380">
        <v>0</v>
      </c>
      <c r="U57" s="380">
        <v>0</v>
      </c>
      <c r="V57" s="982">
        <v>0</v>
      </c>
      <c r="W57" s="983"/>
      <c r="X57" s="984"/>
    </row>
    <row r="58" spans="1:33" s="677" customFormat="1" ht="60">
      <c r="A58" s="668" t="s">
        <v>123</v>
      </c>
      <c r="B58" s="669" t="s">
        <v>124</v>
      </c>
      <c r="C58" s="670" t="s">
        <v>125</v>
      </c>
      <c r="D58" s="671" t="s">
        <v>176</v>
      </c>
      <c r="E58" s="671" t="s">
        <v>175</v>
      </c>
      <c r="F58" s="672">
        <v>0</v>
      </c>
      <c r="G58" s="672">
        <v>0</v>
      </c>
      <c r="H58" s="672">
        <v>0</v>
      </c>
      <c r="I58" s="672">
        <v>0</v>
      </c>
      <c r="J58" s="673">
        <v>1</v>
      </c>
      <c r="K58" s="674" t="s">
        <v>176</v>
      </c>
      <c r="L58" s="672">
        <v>0</v>
      </c>
      <c r="M58" s="672">
        <v>0</v>
      </c>
      <c r="N58" s="672">
        <v>0</v>
      </c>
      <c r="O58" s="672">
        <v>0</v>
      </c>
      <c r="P58" s="675">
        <v>0</v>
      </c>
      <c r="Q58" s="676">
        <v>0</v>
      </c>
      <c r="R58" s="672">
        <v>0</v>
      </c>
      <c r="S58" s="672">
        <v>0</v>
      </c>
      <c r="T58" s="672">
        <v>0</v>
      </c>
      <c r="U58" s="672">
        <v>0</v>
      </c>
      <c r="V58" s="988">
        <v>0</v>
      </c>
      <c r="W58" s="989"/>
      <c r="X58" s="990"/>
    </row>
    <row r="59" spans="1:33" s="692" customFormat="1" ht="24.75" thickBot="1">
      <c r="A59" s="703" t="s">
        <v>126</v>
      </c>
      <c r="B59" s="704" t="s">
        <v>127</v>
      </c>
      <c r="C59" s="705" t="s">
        <v>128</v>
      </c>
      <c r="D59" s="706" t="s">
        <v>176</v>
      </c>
      <c r="E59" s="707"/>
      <c r="F59" s="708">
        <v>0</v>
      </c>
      <c r="G59" s="708">
        <f>F59*0.6</f>
        <v>0</v>
      </c>
      <c r="H59" s="708">
        <v>0</v>
      </c>
      <c r="I59" s="708">
        <f>F59*0.8</f>
        <v>0</v>
      </c>
      <c r="J59" s="709">
        <v>0</v>
      </c>
      <c r="K59" s="710" t="s">
        <v>176</v>
      </c>
      <c r="L59" s="708">
        <v>0</v>
      </c>
      <c r="M59" s="708">
        <f>L59*0.6</f>
        <v>0</v>
      </c>
      <c r="N59" s="708">
        <v>0</v>
      </c>
      <c r="O59" s="708">
        <f>L59*0.8</f>
        <v>0</v>
      </c>
      <c r="P59" s="711">
        <v>0</v>
      </c>
      <c r="Q59" s="712">
        <v>0</v>
      </c>
      <c r="R59" s="708">
        <v>0</v>
      </c>
      <c r="S59" s="708">
        <v>0</v>
      </c>
      <c r="T59" s="708">
        <v>0</v>
      </c>
      <c r="U59" s="708">
        <v>0</v>
      </c>
      <c r="V59" s="1018">
        <v>0</v>
      </c>
      <c r="W59" s="1019"/>
      <c r="X59" s="1020"/>
    </row>
    <row r="60" spans="1:33" ht="44.25" customHeight="1">
      <c r="A60" s="1017"/>
      <c r="B60" s="1017"/>
      <c r="C60" s="1017"/>
      <c r="D60" s="1017"/>
      <c r="E60" s="1017"/>
      <c r="F60" s="1017"/>
      <c r="G60" s="1017"/>
      <c r="H60" s="1017"/>
      <c r="I60" s="1017"/>
      <c r="J60" s="1017"/>
      <c r="K60" s="1017"/>
      <c r="L60" s="1017"/>
      <c r="M60" s="1017"/>
      <c r="N60" s="1017"/>
      <c r="O60" s="1017"/>
      <c r="P60" s="1017"/>
      <c r="Q60" s="1017"/>
      <c r="R60" s="1017"/>
      <c r="S60" s="1017"/>
      <c r="T60" s="1017"/>
      <c r="U60" s="1017"/>
      <c r="V60" s="1017"/>
      <c r="W60" s="1017"/>
      <c r="X60" s="1017"/>
      <c r="Y60" s="398"/>
      <c r="Z60" s="398"/>
      <c r="AG60" s="399"/>
    </row>
  </sheetData>
  <mergeCells count="59">
    <mergeCell ref="V36:X36"/>
    <mergeCell ref="V34:X34"/>
    <mergeCell ref="V35:X35"/>
    <mergeCell ref="V31:X31"/>
    <mergeCell ref="V27:X27"/>
    <mergeCell ref="V30:X30"/>
    <mergeCell ref="V33:X33"/>
    <mergeCell ref="V32:X32"/>
    <mergeCell ref="V28:X28"/>
    <mergeCell ref="V29:X29"/>
    <mergeCell ref="A4:X4"/>
    <mergeCell ref="A7:X7"/>
    <mergeCell ref="A10:X10"/>
    <mergeCell ref="A5:X5"/>
    <mergeCell ref="A8:X8"/>
    <mergeCell ref="A60:X60"/>
    <mergeCell ref="V53:X53"/>
    <mergeCell ref="V54:X54"/>
    <mergeCell ref="V55:X55"/>
    <mergeCell ref="V56:X56"/>
    <mergeCell ref="V57:X57"/>
    <mergeCell ref="V58:X58"/>
    <mergeCell ref="V59:X59"/>
    <mergeCell ref="A12:X12"/>
    <mergeCell ref="A13:X13"/>
    <mergeCell ref="V19:X19"/>
    <mergeCell ref="A14:X14"/>
    <mergeCell ref="A15:A18"/>
    <mergeCell ref="B15:B18"/>
    <mergeCell ref="C15:C18"/>
    <mergeCell ref="V15:X18"/>
    <mergeCell ref="D15:D18"/>
    <mergeCell ref="E17:J17"/>
    <mergeCell ref="K17:P17"/>
    <mergeCell ref="E15:P16"/>
    <mergeCell ref="Q15:U17"/>
    <mergeCell ref="V37:X37"/>
    <mergeCell ref="V50:X50"/>
    <mergeCell ref="V51:X51"/>
    <mergeCell ref="V52:X52"/>
    <mergeCell ref="V43:X43"/>
    <mergeCell ref="V44:X44"/>
    <mergeCell ref="V45:X45"/>
    <mergeCell ref="V46:X46"/>
    <mergeCell ref="V47:X47"/>
    <mergeCell ref="V38:X38"/>
    <mergeCell ref="V48:X48"/>
    <mergeCell ref="V49:X49"/>
    <mergeCell ref="V39:X39"/>
    <mergeCell ref="V40:X40"/>
    <mergeCell ref="V41:X41"/>
    <mergeCell ref="V42:X42"/>
    <mergeCell ref="V25:X25"/>
    <mergeCell ref="V26:X26"/>
    <mergeCell ref="V20:X20"/>
    <mergeCell ref="V21:X21"/>
    <mergeCell ref="V22:X22"/>
    <mergeCell ref="V23:X23"/>
    <mergeCell ref="V24:X24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FDFD-DE45-44E9-AF63-3A0DD0DACDC7}">
  <sheetPr>
    <tabColor rgb="FFFFFF00"/>
  </sheetPr>
  <dimension ref="A1:AJ64"/>
  <sheetViews>
    <sheetView topLeftCell="A49" zoomScale="80" zoomScaleNormal="80" workbookViewId="0">
      <selection activeCell="H56" sqref="H56"/>
    </sheetView>
  </sheetViews>
  <sheetFormatPr defaultColWidth="9" defaultRowHeight="15.75" customHeight="1"/>
  <cols>
    <col min="1" max="1" width="9.75" style="345" customWidth="1"/>
    <col min="2" max="2" width="41" style="345" customWidth="1"/>
    <col min="3" max="3" width="17.75" style="345" customWidth="1"/>
    <col min="4" max="4" width="31.625" style="345" customWidth="1"/>
    <col min="5" max="11" width="6.375" style="345" customWidth="1"/>
    <col min="12" max="12" width="12.375" style="345" customWidth="1"/>
    <col min="13" max="26" width="6.375" style="345" customWidth="1"/>
    <col min="27" max="27" width="27.625" style="345" customWidth="1"/>
    <col min="28" max="33" width="9" style="345" customWidth="1"/>
    <col min="34" max="35" width="9" style="409"/>
    <col min="36" max="36" width="9" style="345" customWidth="1"/>
    <col min="37" max="16384" width="9" style="345"/>
  </cols>
  <sheetData>
    <row r="1" spans="1:36" ht="18.75">
      <c r="AA1" s="346" t="s">
        <v>179</v>
      </c>
      <c r="AC1" s="347"/>
      <c r="AE1" s="347"/>
      <c r="AH1" s="345"/>
      <c r="AI1" s="345"/>
    </row>
    <row r="2" spans="1:36" ht="18.75">
      <c r="AA2" s="348" t="s">
        <v>1</v>
      </c>
      <c r="AC2" s="347"/>
      <c r="AE2" s="347"/>
      <c r="AH2" s="345"/>
      <c r="AI2" s="345"/>
    </row>
    <row r="3" spans="1:36" ht="18.75">
      <c r="AA3" s="348" t="s">
        <v>2</v>
      </c>
      <c r="AC3" s="347"/>
      <c r="AE3" s="347"/>
      <c r="AH3" s="345"/>
      <c r="AI3" s="345"/>
    </row>
    <row r="4" spans="1:36" s="350" customFormat="1" ht="18.75">
      <c r="A4" s="1021" t="s">
        <v>1103</v>
      </c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1"/>
      <c r="Z4" s="1021"/>
      <c r="AA4" s="1021"/>
      <c r="AB4" s="349"/>
      <c r="AC4" s="349"/>
      <c r="AD4" s="349"/>
      <c r="AE4" s="349"/>
      <c r="AF4" s="349"/>
    </row>
    <row r="5" spans="1:36" ht="18.75">
      <c r="A5" s="1022" t="s">
        <v>1082</v>
      </c>
      <c r="B5" s="1022"/>
      <c r="C5" s="1022"/>
      <c r="D5" s="1022"/>
      <c r="E5" s="1022"/>
      <c r="F5" s="1022"/>
      <c r="G5" s="1022"/>
      <c r="H5" s="1022"/>
      <c r="I5" s="1022"/>
      <c r="J5" s="1022"/>
      <c r="K5" s="1022"/>
      <c r="L5" s="1022"/>
      <c r="M5" s="1022"/>
      <c r="N5" s="1022"/>
      <c r="O5" s="1022"/>
      <c r="P5" s="1022"/>
      <c r="Q5" s="1022"/>
      <c r="R5" s="1022"/>
      <c r="S5" s="1022"/>
      <c r="T5" s="1022"/>
      <c r="U5" s="1022"/>
      <c r="V5" s="1022"/>
      <c r="W5" s="1022"/>
      <c r="X5" s="1022"/>
      <c r="Y5" s="1022"/>
      <c r="Z5" s="1022"/>
      <c r="AA5" s="1022"/>
      <c r="AB5" s="351"/>
      <c r="AC5" s="351"/>
      <c r="AD5" s="351"/>
      <c r="AE5" s="351"/>
      <c r="AF5" s="351"/>
      <c r="AG5" s="351"/>
      <c r="AH5" s="345"/>
      <c r="AI5" s="345"/>
    </row>
    <row r="6" spans="1:36" ht="18.75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H6" s="345"/>
      <c r="AI6" s="345"/>
    </row>
    <row r="7" spans="1:36" ht="18.75">
      <c r="A7" s="1022" t="s">
        <v>180</v>
      </c>
      <c r="B7" s="1022"/>
      <c r="C7" s="1022"/>
      <c r="D7" s="1022"/>
      <c r="E7" s="1022"/>
      <c r="F7" s="1022"/>
      <c r="G7" s="1022"/>
      <c r="H7" s="1022"/>
      <c r="I7" s="1022"/>
      <c r="J7" s="1022"/>
      <c r="K7" s="1022"/>
      <c r="L7" s="1022"/>
      <c r="M7" s="1022"/>
      <c r="N7" s="1022"/>
      <c r="O7" s="1022"/>
      <c r="P7" s="1022"/>
      <c r="Q7" s="1022"/>
      <c r="R7" s="1022"/>
      <c r="S7" s="1022"/>
      <c r="T7" s="1022"/>
      <c r="U7" s="1022"/>
      <c r="V7" s="1022"/>
      <c r="W7" s="1022"/>
      <c r="X7" s="1022"/>
      <c r="Y7" s="1022"/>
      <c r="Z7" s="1022"/>
      <c r="AA7" s="1022"/>
      <c r="AB7" s="351"/>
      <c r="AC7" s="351"/>
      <c r="AD7" s="351"/>
      <c r="AE7" s="351"/>
      <c r="AF7" s="351"/>
      <c r="AH7" s="345"/>
      <c r="AI7" s="345"/>
    </row>
    <row r="8" spans="1:36">
      <c r="A8" s="1013" t="s">
        <v>171</v>
      </c>
      <c r="B8" s="1013"/>
      <c r="C8" s="1013"/>
      <c r="D8" s="1013"/>
      <c r="E8" s="1013"/>
      <c r="F8" s="1013"/>
      <c r="G8" s="1013"/>
      <c r="H8" s="1013"/>
      <c r="I8" s="1013"/>
      <c r="J8" s="1013"/>
      <c r="K8" s="1013"/>
      <c r="L8" s="1013"/>
      <c r="M8" s="1013"/>
      <c r="N8" s="1013"/>
      <c r="O8" s="1013"/>
      <c r="P8" s="1013"/>
      <c r="Q8" s="1013"/>
      <c r="R8" s="1013"/>
      <c r="S8" s="1013"/>
      <c r="T8" s="1013"/>
      <c r="U8" s="1013"/>
      <c r="V8" s="1013"/>
      <c r="W8" s="1013"/>
      <c r="X8" s="1013"/>
      <c r="Y8" s="1013"/>
      <c r="Z8" s="1013"/>
      <c r="AA8" s="1013"/>
      <c r="AB8" s="353"/>
      <c r="AC8" s="353"/>
      <c r="AD8" s="353"/>
      <c r="AE8" s="353"/>
      <c r="AF8" s="353"/>
      <c r="AH8" s="345"/>
      <c r="AI8" s="345"/>
    </row>
    <row r="9" spans="1:36">
      <c r="A9" s="354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H9" s="345"/>
      <c r="AI9" s="345"/>
    </row>
    <row r="10" spans="1:36" ht="18.75">
      <c r="A10" s="1023" t="s">
        <v>1083</v>
      </c>
      <c r="B10" s="1023"/>
      <c r="C10" s="1023"/>
      <c r="D10" s="1023"/>
      <c r="E10" s="1023"/>
      <c r="F10" s="1023"/>
      <c r="G10" s="1023"/>
      <c r="H10" s="1023"/>
      <c r="I10" s="1023"/>
      <c r="J10" s="1023"/>
      <c r="K10" s="1023"/>
      <c r="L10" s="1023"/>
      <c r="M10" s="1023"/>
      <c r="N10" s="1023"/>
      <c r="O10" s="1023"/>
      <c r="P10" s="1023"/>
      <c r="Q10" s="1023"/>
      <c r="R10" s="1023"/>
      <c r="S10" s="1023"/>
      <c r="T10" s="1023"/>
      <c r="U10" s="1023"/>
      <c r="V10" s="1023"/>
      <c r="W10" s="1023"/>
      <c r="X10" s="1023"/>
      <c r="Y10" s="1023"/>
      <c r="Z10" s="1023"/>
      <c r="AA10" s="1023"/>
      <c r="AB10" s="355"/>
      <c r="AC10" s="355"/>
      <c r="AD10" s="355"/>
      <c r="AE10" s="355"/>
      <c r="AF10" s="355"/>
      <c r="AH10" s="345"/>
      <c r="AI10" s="345"/>
    </row>
    <row r="11" spans="1:36" ht="18.75">
      <c r="AF11" s="348"/>
      <c r="AH11" s="345"/>
      <c r="AI11" s="345"/>
    </row>
    <row r="12" spans="1:36" ht="44.25" customHeight="1">
      <c r="A12" s="1025" t="s">
        <v>1109</v>
      </c>
      <c r="B12" s="1026"/>
      <c r="C12" s="1026"/>
      <c r="D12" s="1026"/>
      <c r="E12" s="1026"/>
      <c r="F12" s="1026"/>
      <c r="G12" s="1026"/>
      <c r="H12" s="1026"/>
      <c r="I12" s="1026"/>
      <c r="J12" s="1026"/>
      <c r="K12" s="1026"/>
      <c r="L12" s="1026"/>
      <c r="M12" s="1026"/>
      <c r="N12" s="1026"/>
      <c r="O12" s="1026"/>
      <c r="P12" s="1026"/>
      <c r="Q12" s="1026"/>
      <c r="R12" s="1026"/>
      <c r="S12" s="1026"/>
      <c r="T12" s="1026"/>
      <c r="U12" s="1026"/>
      <c r="V12" s="1026"/>
      <c r="W12" s="1026"/>
      <c r="X12" s="1026"/>
      <c r="Y12" s="1026"/>
      <c r="Z12" s="1026"/>
      <c r="AA12" s="1026"/>
      <c r="AB12" s="356"/>
      <c r="AC12" s="357"/>
      <c r="AD12" s="357"/>
      <c r="AE12" s="357"/>
      <c r="AF12" s="357"/>
      <c r="AH12" s="345"/>
      <c r="AI12" s="345"/>
    </row>
    <row r="13" spans="1:36">
      <c r="A13" s="992" t="s">
        <v>181</v>
      </c>
      <c r="B13" s="992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2"/>
      <c r="X13" s="992"/>
      <c r="Y13" s="992"/>
      <c r="Z13" s="992"/>
      <c r="AA13" s="992"/>
      <c r="AB13" s="353"/>
      <c r="AC13" s="353"/>
      <c r="AD13" s="353"/>
      <c r="AE13" s="353"/>
      <c r="AF13" s="353"/>
      <c r="AH13" s="345"/>
      <c r="AI13" s="345"/>
    </row>
    <row r="14" spans="1:36">
      <c r="B14" s="354"/>
      <c r="C14" s="400"/>
      <c r="D14" s="400"/>
      <c r="E14" s="401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H14" s="345"/>
      <c r="AI14" s="345"/>
      <c r="AJ14" s="399"/>
    </row>
    <row r="15" spans="1:36" ht="15.75" customHeight="1">
      <c r="A15" s="995" t="s">
        <v>6</v>
      </c>
      <c r="B15" s="998" t="s">
        <v>7</v>
      </c>
      <c r="C15" s="998" t="s">
        <v>8</v>
      </c>
      <c r="D15" s="995" t="s">
        <v>173</v>
      </c>
      <c r="E15" s="1003" t="s">
        <v>1104</v>
      </c>
      <c r="F15" s="1003"/>
      <c r="G15" s="1003"/>
      <c r="H15" s="1003"/>
      <c r="I15" s="1003"/>
      <c r="J15" s="1003"/>
      <c r="K15" s="1003"/>
      <c r="L15" s="1003"/>
      <c r="M15" s="1003"/>
      <c r="N15" s="1003"/>
      <c r="O15" s="1003"/>
      <c r="P15" s="1003"/>
      <c r="Q15" s="1003"/>
      <c r="R15" s="1003"/>
      <c r="S15" s="1003"/>
      <c r="T15" s="1008" t="s">
        <v>1105</v>
      </c>
      <c r="U15" s="1009"/>
      <c r="V15" s="1009"/>
      <c r="W15" s="1009"/>
      <c r="X15" s="1009"/>
      <c r="Y15" s="1009"/>
      <c r="Z15" s="1010"/>
      <c r="AA15" s="999" t="s">
        <v>12</v>
      </c>
      <c r="AH15" s="345"/>
      <c r="AI15" s="345"/>
    </row>
    <row r="16" spans="1:36" ht="26.25" customHeight="1">
      <c r="A16" s="996"/>
      <c r="B16" s="998"/>
      <c r="C16" s="998"/>
      <c r="D16" s="996"/>
      <c r="E16" s="1003"/>
      <c r="F16" s="1003"/>
      <c r="G16" s="1003"/>
      <c r="H16" s="1003"/>
      <c r="I16" s="1003"/>
      <c r="J16" s="1003"/>
      <c r="K16" s="1003"/>
      <c r="L16" s="1003"/>
      <c r="M16" s="1003"/>
      <c r="N16" s="1003"/>
      <c r="O16" s="1003"/>
      <c r="P16" s="1003"/>
      <c r="Q16" s="1003"/>
      <c r="R16" s="1003"/>
      <c r="S16" s="1003"/>
      <c r="T16" s="1015"/>
      <c r="U16" s="1013"/>
      <c r="V16" s="1013"/>
      <c r="W16" s="1013"/>
      <c r="X16" s="1013"/>
      <c r="Y16" s="1013"/>
      <c r="Z16" s="1014"/>
      <c r="AA16" s="999"/>
      <c r="AH16" s="345"/>
      <c r="AI16" s="345"/>
    </row>
    <row r="17" spans="1:27" s="345" customFormat="1" ht="30" customHeight="1">
      <c r="A17" s="996"/>
      <c r="B17" s="998"/>
      <c r="C17" s="998"/>
      <c r="D17" s="996"/>
      <c r="E17" s="1003" t="s">
        <v>13</v>
      </c>
      <c r="F17" s="1003"/>
      <c r="G17" s="1003"/>
      <c r="H17" s="1003"/>
      <c r="I17" s="1003"/>
      <c r="J17" s="1003"/>
      <c r="K17" s="1003"/>
      <c r="L17" s="1003" t="s">
        <v>14</v>
      </c>
      <c r="M17" s="1003"/>
      <c r="N17" s="1003"/>
      <c r="O17" s="1003"/>
      <c r="P17" s="1003"/>
      <c r="Q17" s="1003"/>
      <c r="R17" s="1003"/>
      <c r="S17" s="1003"/>
      <c r="T17" s="1011"/>
      <c r="U17" s="1012"/>
      <c r="V17" s="1012"/>
      <c r="W17" s="1012"/>
      <c r="X17" s="1012"/>
      <c r="Y17" s="1012"/>
      <c r="Z17" s="1016"/>
      <c r="AA17" s="999"/>
    </row>
    <row r="18" spans="1:27" s="345" customFormat="1" ht="96" customHeight="1">
      <c r="A18" s="997"/>
      <c r="B18" s="998"/>
      <c r="C18" s="998"/>
      <c r="D18" s="997"/>
      <c r="E18" s="359" t="s">
        <v>162</v>
      </c>
      <c r="F18" s="359" t="s">
        <v>163</v>
      </c>
      <c r="G18" s="359" t="s">
        <v>182</v>
      </c>
      <c r="H18" s="359" t="s">
        <v>183</v>
      </c>
      <c r="I18" s="359" t="s">
        <v>184</v>
      </c>
      <c r="J18" s="359" t="s">
        <v>165</v>
      </c>
      <c r="K18" s="358" t="s">
        <v>166</v>
      </c>
      <c r="L18" s="402" t="s">
        <v>185</v>
      </c>
      <c r="M18" s="359" t="s">
        <v>162</v>
      </c>
      <c r="N18" s="359" t="s">
        <v>163</v>
      </c>
      <c r="O18" s="359" t="s">
        <v>182</v>
      </c>
      <c r="P18" s="359" t="s">
        <v>183</v>
      </c>
      <c r="Q18" s="359" t="s">
        <v>184</v>
      </c>
      <c r="R18" s="359" t="s">
        <v>165</v>
      </c>
      <c r="S18" s="358" t="s">
        <v>166</v>
      </c>
      <c r="T18" s="359" t="s">
        <v>162</v>
      </c>
      <c r="U18" s="359" t="s">
        <v>163</v>
      </c>
      <c r="V18" s="359" t="s">
        <v>182</v>
      </c>
      <c r="W18" s="359" t="s">
        <v>183</v>
      </c>
      <c r="X18" s="359" t="s">
        <v>184</v>
      </c>
      <c r="Y18" s="359" t="s">
        <v>165</v>
      </c>
      <c r="Z18" s="358" t="s">
        <v>166</v>
      </c>
      <c r="AA18" s="999"/>
    </row>
    <row r="19" spans="1:27" s="345" customFormat="1">
      <c r="A19" s="364">
        <v>1</v>
      </c>
      <c r="B19" s="364">
        <v>2</v>
      </c>
      <c r="C19" s="364">
        <v>3</v>
      </c>
      <c r="D19" s="364">
        <f t="shared" ref="D19:AA19" si="0">C19+1</f>
        <v>4</v>
      </c>
      <c r="E19" s="364">
        <f t="shared" si="0"/>
        <v>5</v>
      </c>
      <c r="F19" s="364">
        <f t="shared" si="0"/>
        <v>6</v>
      </c>
      <c r="G19" s="364">
        <f t="shared" si="0"/>
        <v>7</v>
      </c>
      <c r="H19" s="364">
        <f t="shared" si="0"/>
        <v>8</v>
      </c>
      <c r="I19" s="364">
        <f t="shared" si="0"/>
        <v>9</v>
      </c>
      <c r="J19" s="364">
        <f t="shared" si="0"/>
        <v>10</v>
      </c>
      <c r="K19" s="364">
        <f t="shared" si="0"/>
        <v>11</v>
      </c>
      <c r="L19" s="364">
        <f t="shared" si="0"/>
        <v>12</v>
      </c>
      <c r="M19" s="364">
        <f t="shared" si="0"/>
        <v>13</v>
      </c>
      <c r="N19" s="364">
        <f t="shared" si="0"/>
        <v>14</v>
      </c>
      <c r="O19" s="364">
        <f t="shared" si="0"/>
        <v>15</v>
      </c>
      <c r="P19" s="364">
        <f t="shared" si="0"/>
        <v>16</v>
      </c>
      <c r="Q19" s="364">
        <f t="shared" si="0"/>
        <v>17</v>
      </c>
      <c r="R19" s="364">
        <f t="shared" si="0"/>
        <v>18</v>
      </c>
      <c r="S19" s="364">
        <f t="shared" si="0"/>
        <v>19</v>
      </c>
      <c r="T19" s="364">
        <f t="shared" si="0"/>
        <v>20</v>
      </c>
      <c r="U19" s="364">
        <f t="shared" si="0"/>
        <v>21</v>
      </c>
      <c r="V19" s="364">
        <f t="shared" si="0"/>
        <v>22</v>
      </c>
      <c r="W19" s="364">
        <f t="shared" si="0"/>
        <v>23</v>
      </c>
      <c r="X19" s="364">
        <f t="shared" si="0"/>
        <v>24</v>
      </c>
      <c r="Y19" s="364">
        <f t="shared" si="0"/>
        <v>25</v>
      </c>
      <c r="Z19" s="364">
        <f t="shared" si="0"/>
        <v>26</v>
      </c>
      <c r="AA19" s="364">
        <f t="shared" si="0"/>
        <v>27</v>
      </c>
    </row>
    <row r="20" spans="1:27" s="345" customFormat="1" ht="31.5">
      <c r="A20" s="403" t="s">
        <v>23</v>
      </c>
      <c r="B20" s="404" t="s">
        <v>24</v>
      </c>
      <c r="C20" s="378" t="s">
        <v>25</v>
      </c>
      <c r="D20" s="364" t="s">
        <v>176</v>
      </c>
      <c r="E20" s="380">
        <f t="shared" ref="E20:K20" si="1">E21+E22+E23</f>
        <v>2.1</v>
      </c>
      <c r="F20" s="380">
        <f t="shared" si="1"/>
        <v>1.26</v>
      </c>
      <c r="G20" s="380">
        <f t="shared" si="1"/>
        <v>1</v>
      </c>
      <c r="H20" s="380">
        <f t="shared" si="1"/>
        <v>0</v>
      </c>
      <c r="I20" s="380">
        <f t="shared" si="1"/>
        <v>6.3000000000000007</v>
      </c>
      <c r="J20" s="380">
        <f t="shared" si="1"/>
        <v>1.6800000000000002</v>
      </c>
      <c r="K20" s="380">
        <f t="shared" si="1"/>
        <v>8</v>
      </c>
      <c r="L20" s="405" t="s">
        <v>176</v>
      </c>
      <c r="M20" s="380">
        <f t="shared" ref="M20:R20" si="2">M21+M22+M23</f>
        <v>0</v>
      </c>
      <c r="N20" s="380">
        <f t="shared" si="2"/>
        <v>0</v>
      </c>
      <c r="O20" s="380">
        <f t="shared" si="2"/>
        <v>0</v>
      </c>
      <c r="P20" s="380">
        <f t="shared" si="2"/>
        <v>0</v>
      </c>
      <c r="Q20" s="380">
        <f t="shared" si="2"/>
        <v>0.8</v>
      </c>
      <c r="R20" s="380">
        <f t="shared" si="2"/>
        <v>0</v>
      </c>
      <c r="S20" s="380">
        <v>0</v>
      </c>
      <c r="T20" s="380">
        <f t="shared" ref="T20:AA35" si="3">T24</f>
        <v>0</v>
      </c>
      <c r="U20" s="380">
        <f t="shared" si="3"/>
        <v>0</v>
      </c>
      <c r="V20" s="380">
        <f t="shared" si="3"/>
        <v>0</v>
      </c>
      <c r="W20" s="380">
        <f t="shared" si="3"/>
        <v>0</v>
      </c>
      <c r="X20" s="380">
        <f t="shared" si="3"/>
        <v>0</v>
      </c>
      <c r="Y20" s="380">
        <f t="shared" si="3"/>
        <v>0</v>
      </c>
      <c r="Z20" s="380">
        <f t="shared" si="3"/>
        <v>0</v>
      </c>
      <c r="AA20" s="380">
        <f t="shared" si="3"/>
        <v>0</v>
      </c>
    </row>
    <row r="21" spans="1:27" s="345" customFormat="1" ht="31.5">
      <c r="A21" s="376" t="s">
        <v>26</v>
      </c>
      <c r="B21" s="377" t="s">
        <v>27</v>
      </c>
      <c r="C21" s="378" t="s">
        <v>25</v>
      </c>
      <c r="D21" s="364" t="s">
        <v>176</v>
      </c>
      <c r="E21" s="380">
        <f t="shared" ref="E21:K21" si="4">E25</f>
        <v>0</v>
      </c>
      <c r="F21" s="380">
        <f t="shared" si="4"/>
        <v>0</v>
      </c>
      <c r="G21" s="380">
        <f t="shared" si="4"/>
        <v>0</v>
      </c>
      <c r="H21" s="380">
        <f t="shared" si="4"/>
        <v>0</v>
      </c>
      <c r="I21" s="380">
        <f t="shared" si="4"/>
        <v>0</v>
      </c>
      <c r="J21" s="380">
        <f t="shared" si="4"/>
        <v>0</v>
      </c>
      <c r="K21" s="380">
        <f t="shared" si="4"/>
        <v>4</v>
      </c>
      <c r="L21" s="405" t="s">
        <v>176</v>
      </c>
      <c r="M21" s="380">
        <f t="shared" ref="M21:S21" si="5">M25</f>
        <v>0</v>
      </c>
      <c r="N21" s="380">
        <f t="shared" si="5"/>
        <v>0</v>
      </c>
      <c r="O21" s="380">
        <f t="shared" si="5"/>
        <v>0</v>
      </c>
      <c r="P21" s="380">
        <f t="shared" si="5"/>
        <v>0</v>
      </c>
      <c r="Q21" s="380">
        <f t="shared" si="5"/>
        <v>0</v>
      </c>
      <c r="R21" s="380">
        <f t="shared" si="5"/>
        <v>0</v>
      </c>
      <c r="S21" s="380">
        <f t="shared" si="5"/>
        <v>0</v>
      </c>
      <c r="T21" s="380">
        <f t="shared" si="3"/>
        <v>0</v>
      </c>
      <c r="U21" s="380">
        <f t="shared" si="3"/>
        <v>0</v>
      </c>
      <c r="V21" s="380">
        <f t="shared" si="3"/>
        <v>0</v>
      </c>
      <c r="W21" s="380">
        <f t="shared" si="3"/>
        <v>0</v>
      </c>
      <c r="X21" s="380">
        <f t="shared" si="3"/>
        <v>0</v>
      </c>
      <c r="Y21" s="380">
        <f t="shared" si="3"/>
        <v>0</v>
      </c>
      <c r="Z21" s="380">
        <f t="shared" si="3"/>
        <v>0</v>
      </c>
      <c r="AA21" s="380">
        <f t="shared" si="3"/>
        <v>0</v>
      </c>
    </row>
    <row r="22" spans="1:27" s="345" customFormat="1" ht="31.5">
      <c r="A22" s="376" t="s">
        <v>28</v>
      </c>
      <c r="B22" s="377" t="s">
        <v>29</v>
      </c>
      <c r="C22" s="378" t="s">
        <v>25</v>
      </c>
      <c r="D22" s="364" t="s">
        <v>176</v>
      </c>
      <c r="E22" s="380">
        <f t="shared" ref="E22:K22" si="6">E37</f>
        <v>1.3</v>
      </c>
      <c r="F22" s="380">
        <f t="shared" si="6"/>
        <v>0.78</v>
      </c>
      <c r="G22" s="380">
        <f t="shared" si="6"/>
        <v>1</v>
      </c>
      <c r="H22" s="380">
        <f t="shared" si="6"/>
        <v>0</v>
      </c>
      <c r="I22" s="380">
        <f t="shared" si="6"/>
        <v>5.9</v>
      </c>
      <c r="J22" s="380">
        <f t="shared" si="6"/>
        <v>1.04</v>
      </c>
      <c r="K22" s="380">
        <f t="shared" si="6"/>
        <v>2</v>
      </c>
      <c r="L22" s="405" t="s">
        <v>176</v>
      </c>
      <c r="M22" s="380">
        <f t="shared" ref="M22:S22" si="7">M37</f>
        <v>0</v>
      </c>
      <c r="N22" s="380">
        <f t="shared" si="7"/>
        <v>0</v>
      </c>
      <c r="O22" s="380">
        <f t="shared" si="7"/>
        <v>0</v>
      </c>
      <c r="P22" s="380">
        <f t="shared" si="7"/>
        <v>0</v>
      </c>
      <c r="Q22" s="380">
        <f t="shared" si="7"/>
        <v>0.8</v>
      </c>
      <c r="R22" s="380">
        <f t="shared" si="7"/>
        <v>0</v>
      </c>
      <c r="S22" s="380">
        <f t="shared" si="7"/>
        <v>0</v>
      </c>
      <c r="T22" s="380">
        <f t="shared" si="3"/>
        <v>0</v>
      </c>
      <c r="U22" s="380">
        <f t="shared" si="3"/>
        <v>0</v>
      </c>
      <c r="V22" s="380">
        <f t="shared" si="3"/>
        <v>0</v>
      </c>
      <c r="W22" s="380">
        <f t="shared" si="3"/>
        <v>0</v>
      </c>
      <c r="X22" s="380">
        <f t="shared" si="3"/>
        <v>0</v>
      </c>
      <c r="Y22" s="380">
        <f t="shared" si="3"/>
        <v>0</v>
      </c>
      <c r="Z22" s="380">
        <f t="shared" si="3"/>
        <v>0</v>
      </c>
      <c r="AA22" s="380">
        <f t="shared" si="3"/>
        <v>0</v>
      </c>
    </row>
    <row r="23" spans="1:27" s="345" customFormat="1">
      <c r="A23" s="376" t="s">
        <v>30</v>
      </c>
      <c r="B23" s="377" t="s">
        <v>31</v>
      </c>
      <c r="C23" s="378" t="s">
        <v>25</v>
      </c>
      <c r="D23" s="364" t="s">
        <v>176</v>
      </c>
      <c r="E23" s="380">
        <f t="shared" ref="E23:K23" si="8">E49</f>
        <v>0.8</v>
      </c>
      <c r="F23" s="380">
        <f t="shared" si="8"/>
        <v>0.48</v>
      </c>
      <c r="G23" s="380">
        <f t="shared" si="8"/>
        <v>0</v>
      </c>
      <c r="H23" s="380">
        <f t="shared" si="8"/>
        <v>0</v>
      </c>
      <c r="I23" s="380">
        <f t="shared" si="8"/>
        <v>0.4</v>
      </c>
      <c r="J23" s="380">
        <f t="shared" si="8"/>
        <v>0.64000000000000012</v>
      </c>
      <c r="K23" s="380">
        <f t="shared" si="8"/>
        <v>2</v>
      </c>
      <c r="L23" s="405" t="s">
        <v>176</v>
      </c>
      <c r="M23" s="380">
        <f t="shared" ref="M23:S23" si="9">M49</f>
        <v>0</v>
      </c>
      <c r="N23" s="380">
        <f t="shared" si="9"/>
        <v>0</v>
      </c>
      <c r="O23" s="380">
        <f t="shared" si="9"/>
        <v>0</v>
      </c>
      <c r="P23" s="380">
        <f t="shared" si="9"/>
        <v>0</v>
      </c>
      <c r="Q23" s="380">
        <f t="shared" si="9"/>
        <v>0</v>
      </c>
      <c r="R23" s="380">
        <f t="shared" si="9"/>
        <v>0</v>
      </c>
      <c r="S23" s="380">
        <f t="shared" si="9"/>
        <v>0</v>
      </c>
      <c r="T23" s="380">
        <f t="shared" si="3"/>
        <v>0</v>
      </c>
      <c r="U23" s="380">
        <f t="shared" si="3"/>
        <v>0</v>
      </c>
      <c r="V23" s="380">
        <f t="shared" si="3"/>
        <v>0</v>
      </c>
      <c r="W23" s="380">
        <f t="shared" si="3"/>
        <v>0</v>
      </c>
      <c r="X23" s="380">
        <f t="shared" si="3"/>
        <v>0</v>
      </c>
      <c r="Y23" s="380">
        <f t="shared" si="3"/>
        <v>0</v>
      </c>
      <c r="Z23" s="380">
        <f t="shared" si="3"/>
        <v>0</v>
      </c>
      <c r="AA23" s="380">
        <f t="shared" si="3"/>
        <v>0</v>
      </c>
    </row>
    <row r="24" spans="1:27" s="345" customFormat="1">
      <c r="A24" s="376">
        <v>1</v>
      </c>
      <c r="B24" s="377" t="s">
        <v>32</v>
      </c>
      <c r="C24" s="378" t="s">
        <v>25</v>
      </c>
      <c r="D24" s="364" t="s">
        <v>176</v>
      </c>
      <c r="E24" s="380">
        <f t="shared" ref="E24:K24" si="10">E25+E37+E49</f>
        <v>2.1</v>
      </c>
      <c r="F24" s="380">
        <f t="shared" si="10"/>
        <v>1.26</v>
      </c>
      <c r="G24" s="380">
        <f t="shared" si="10"/>
        <v>1</v>
      </c>
      <c r="H24" s="380">
        <f t="shared" si="10"/>
        <v>0</v>
      </c>
      <c r="I24" s="380">
        <f t="shared" si="10"/>
        <v>6.3000000000000007</v>
      </c>
      <c r="J24" s="380">
        <f t="shared" si="10"/>
        <v>1.6800000000000002</v>
      </c>
      <c r="K24" s="380">
        <f t="shared" si="10"/>
        <v>8</v>
      </c>
      <c r="L24" s="405" t="s">
        <v>176</v>
      </c>
      <c r="M24" s="380">
        <f t="shared" ref="M24:S24" si="11">M25+M37+M49</f>
        <v>0</v>
      </c>
      <c r="N24" s="380">
        <f t="shared" si="11"/>
        <v>0</v>
      </c>
      <c r="O24" s="380">
        <f t="shared" si="11"/>
        <v>0</v>
      </c>
      <c r="P24" s="380">
        <f t="shared" si="11"/>
        <v>0</v>
      </c>
      <c r="Q24" s="380">
        <f t="shared" si="11"/>
        <v>0.8</v>
      </c>
      <c r="R24" s="380">
        <f t="shared" si="11"/>
        <v>0</v>
      </c>
      <c r="S24" s="380">
        <f t="shared" si="11"/>
        <v>0</v>
      </c>
      <c r="T24" s="380">
        <f t="shared" si="3"/>
        <v>0</v>
      </c>
      <c r="U24" s="380">
        <f t="shared" si="3"/>
        <v>0</v>
      </c>
      <c r="V24" s="380">
        <f t="shared" si="3"/>
        <v>0</v>
      </c>
      <c r="W24" s="380">
        <f t="shared" si="3"/>
        <v>0</v>
      </c>
      <c r="X24" s="380">
        <f t="shared" si="3"/>
        <v>0</v>
      </c>
      <c r="Y24" s="380">
        <f t="shared" si="3"/>
        <v>0</v>
      </c>
      <c r="Z24" s="380">
        <f t="shared" si="3"/>
        <v>0</v>
      </c>
      <c r="AA24" s="380">
        <f t="shared" si="3"/>
        <v>0</v>
      </c>
    </row>
    <row r="25" spans="1:27" s="345" customFormat="1" ht="31.5">
      <c r="A25" s="379" t="s">
        <v>33</v>
      </c>
      <c r="B25" s="377" t="s">
        <v>34</v>
      </c>
      <c r="C25" s="378" t="s">
        <v>25</v>
      </c>
      <c r="D25" s="364" t="s">
        <v>176</v>
      </c>
      <c r="E25" s="380">
        <f t="shared" ref="E25:K25" si="12">E26</f>
        <v>0</v>
      </c>
      <c r="F25" s="380">
        <f t="shared" si="12"/>
        <v>0</v>
      </c>
      <c r="G25" s="380">
        <f t="shared" si="12"/>
        <v>0</v>
      </c>
      <c r="H25" s="380">
        <f t="shared" si="12"/>
        <v>0</v>
      </c>
      <c r="I25" s="380">
        <f t="shared" si="12"/>
        <v>0</v>
      </c>
      <c r="J25" s="380">
        <f t="shared" si="12"/>
        <v>0</v>
      </c>
      <c r="K25" s="380">
        <f t="shared" si="12"/>
        <v>4</v>
      </c>
      <c r="L25" s="405" t="s">
        <v>176</v>
      </c>
      <c r="M25" s="380">
        <f t="shared" ref="M25:R25" si="13">M26</f>
        <v>0</v>
      </c>
      <c r="N25" s="380">
        <f t="shared" si="13"/>
        <v>0</v>
      </c>
      <c r="O25" s="380">
        <f t="shared" si="13"/>
        <v>0</v>
      </c>
      <c r="P25" s="380">
        <f t="shared" si="13"/>
        <v>0</v>
      </c>
      <c r="Q25" s="380">
        <f t="shared" si="13"/>
        <v>0</v>
      </c>
      <c r="R25" s="380">
        <f t="shared" si="13"/>
        <v>0</v>
      </c>
      <c r="S25" s="380">
        <v>0</v>
      </c>
      <c r="T25" s="380">
        <f t="shared" si="3"/>
        <v>0</v>
      </c>
      <c r="U25" s="380">
        <f t="shared" si="3"/>
        <v>0</v>
      </c>
      <c r="V25" s="380">
        <f t="shared" si="3"/>
        <v>0</v>
      </c>
      <c r="W25" s="380">
        <f t="shared" si="3"/>
        <v>0</v>
      </c>
      <c r="X25" s="380">
        <f t="shared" si="3"/>
        <v>0</v>
      </c>
      <c r="Y25" s="380">
        <f t="shared" si="3"/>
        <v>0</v>
      </c>
      <c r="Z25" s="380">
        <f t="shared" si="3"/>
        <v>0</v>
      </c>
      <c r="AA25" s="380">
        <f t="shared" si="3"/>
        <v>0</v>
      </c>
    </row>
    <row r="26" spans="1:27" s="345" customFormat="1" ht="47.25">
      <c r="A26" s="379" t="s">
        <v>35</v>
      </c>
      <c r="B26" s="377" t="s">
        <v>36</v>
      </c>
      <c r="C26" s="381" t="s">
        <v>25</v>
      </c>
      <c r="D26" s="364" t="s">
        <v>176</v>
      </c>
      <c r="E26" s="380">
        <f t="shared" ref="E26:K26" si="14">E27+E30+E32</f>
        <v>0</v>
      </c>
      <c r="F26" s="380">
        <f t="shared" si="14"/>
        <v>0</v>
      </c>
      <c r="G26" s="380">
        <f t="shared" si="14"/>
        <v>0</v>
      </c>
      <c r="H26" s="380">
        <f t="shared" si="14"/>
        <v>0</v>
      </c>
      <c r="I26" s="380">
        <f t="shared" si="14"/>
        <v>0</v>
      </c>
      <c r="J26" s="380">
        <f t="shared" si="14"/>
        <v>0</v>
      </c>
      <c r="K26" s="380">
        <f t="shared" si="14"/>
        <v>4</v>
      </c>
      <c r="L26" s="405" t="s">
        <v>176</v>
      </c>
      <c r="M26" s="380">
        <f t="shared" ref="M26:R26" si="15">M27+M30+M32</f>
        <v>0</v>
      </c>
      <c r="N26" s="380">
        <f t="shared" si="15"/>
        <v>0</v>
      </c>
      <c r="O26" s="380">
        <f t="shared" si="15"/>
        <v>0</v>
      </c>
      <c r="P26" s="380">
        <f t="shared" si="15"/>
        <v>0</v>
      </c>
      <c r="Q26" s="380">
        <f t="shared" si="15"/>
        <v>0</v>
      </c>
      <c r="R26" s="380">
        <f t="shared" si="15"/>
        <v>0</v>
      </c>
      <c r="S26" s="380">
        <v>0</v>
      </c>
      <c r="T26" s="380">
        <f t="shared" si="3"/>
        <v>0</v>
      </c>
      <c r="U26" s="380">
        <f t="shared" si="3"/>
        <v>0</v>
      </c>
      <c r="V26" s="380">
        <f t="shared" si="3"/>
        <v>0</v>
      </c>
      <c r="W26" s="380">
        <f t="shared" si="3"/>
        <v>0</v>
      </c>
      <c r="X26" s="380">
        <f t="shared" si="3"/>
        <v>0</v>
      </c>
      <c r="Y26" s="380">
        <f t="shared" si="3"/>
        <v>0</v>
      </c>
      <c r="Z26" s="380">
        <f t="shared" si="3"/>
        <v>0</v>
      </c>
      <c r="AA26" s="380">
        <f t="shared" si="3"/>
        <v>0</v>
      </c>
    </row>
    <row r="27" spans="1:27" s="345" customFormat="1" ht="47.25">
      <c r="A27" s="379" t="s">
        <v>37</v>
      </c>
      <c r="B27" s="377" t="s">
        <v>38</v>
      </c>
      <c r="C27" s="381" t="s">
        <v>25</v>
      </c>
      <c r="D27" s="364" t="s">
        <v>176</v>
      </c>
      <c r="E27" s="380">
        <v>0</v>
      </c>
      <c r="F27" s="380">
        <f t="shared" ref="F27:F33" si="16">E27*0.6</f>
        <v>0</v>
      </c>
      <c r="G27" s="390">
        <v>0</v>
      </c>
      <c r="H27" s="390">
        <v>0</v>
      </c>
      <c r="I27" s="390">
        <v>0</v>
      </c>
      <c r="J27" s="380">
        <f>G27*0.8</f>
        <v>0</v>
      </c>
      <c r="K27" s="380">
        <v>2</v>
      </c>
      <c r="L27" s="405" t="s">
        <v>176</v>
      </c>
      <c r="M27" s="380">
        <v>0</v>
      </c>
      <c r="N27" s="380">
        <f t="shared" ref="N27:N33" si="17">M27*0.6</f>
        <v>0</v>
      </c>
      <c r="O27" s="390">
        <v>0</v>
      </c>
      <c r="P27" s="390">
        <v>0</v>
      </c>
      <c r="Q27" s="390">
        <v>0</v>
      </c>
      <c r="R27" s="380">
        <f>O27*0.8</f>
        <v>0</v>
      </c>
      <c r="S27" s="380">
        <v>0</v>
      </c>
      <c r="T27" s="380">
        <f t="shared" si="3"/>
        <v>0</v>
      </c>
      <c r="U27" s="380">
        <f t="shared" si="3"/>
        <v>0</v>
      </c>
      <c r="V27" s="380">
        <f t="shared" si="3"/>
        <v>0</v>
      </c>
      <c r="W27" s="380">
        <f t="shared" si="3"/>
        <v>0</v>
      </c>
      <c r="X27" s="380">
        <f t="shared" si="3"/>
        <v>0</v>
      </c>
      <c r="Y27" s="380">
        <f t="shared" si="3"/>
        <v>0</v>
      </c>
      <c r="Z27" s="380">
        <f t="shared" si="3"/>
        <v>0</v>
      </c>
      <c r="AA27" s="380">
        <f t="shared" si="3"/>
        <v>0</v>
      </c>
    </row>
    <row r="28" spans="1:27" s="692" customFormat="1">
      <c r="A28" s="682" t="s">
        <v>39</v>
      </c>
      <c r="B28" s="683" t="s">
        <v>40</v>
      </c>
      <c r="C28" s="716" t="s">
        <v>41</v>
      </c>
      <c r="D28" s="685" t="s">
        <v>176</v>
      </c>
      <c r="E28" s="686">
        <v>0</v>
      </c>
      <c r="F28" s="686">
        <f t="shared" si="16"/>
        <v>0</v>
      </c>
      <c r="G28" s="686">
        <v>0</v>
      </c>
      <c r="H28" s="717">
        <v>0</v>
      </c>
      <c r="I28" s="717">
        <v>0</v>
      </c>
      <c r="J28" s="686">
        <f>E28*0.8</f>
        <v>0</v>
      </c>
      <c r="K28" s="686">
        <v>1</v>
      </c>
      <c r="L28" s="718" t="s">
        <v>176</v>
      </c>
      <c r="M28" s="686">
        <v>0</v>
      </c>
      <c r="N28" s="686">
        <f t="shared" si="17"/>
        <v>0</v>
      </c>
      <c r="O28" s="686">
        <v>0</v>
      </c>
      <c r="P28" s="717">
        <v>0</v>
      </c>
      <c r="Q28" s="717">
        <v>0</v>
      </c>
      <c r="R28" s="686">
        <f>M28*0.8</f>
        <v>0</v>
      </c>
      <c r="S28" s="686">
        <v>0</v>
      </c>
      <c r="T28" s="686">
        <f t="shared" si="3"/>
        <v>0</v>
      </c>
      <c r="U28" s="686">
        <f t="shared" si="3"/>
        <v>0</v>
      </c>
      <c r="V28" s="686">
        <f t="shared" si="3"/>
        <v>0</v>
      </c>
      <c r="W28" s="686">
        <f t="shared" si="3"/>
        <v>0</v>
      </c>
      <c r="X28" s="686">
        <f t="shared" si="3"/>
        <v>0</v>
      </c>
      <c r="Y28" s="686">
        <f t="shared" si="3"/>
        <v>0</v>
      </c>
      <c r="Z28" s="686">
        <f t="shared" si="3"/>
        <v>0</v>
      </c>
      <c r="AA28" s="686">
        <f t="shared" si="3"/>
        <v>0</v>
      </c>
    </row>
    <row r="29" spans="1:27" s="692" customFormat="1" ht="24.75">
      <c r="A29" s="682" t="s">
        <v>42</v>
      </c>
      <c r="B29" s="683" t="s">
        <v>43</v>
      </c>
      <c r="C29" s="716" t="s">
        <v>44</v>
      </c>
      <c r="D29" s="685" t="s">
        <v>176</v>
      </c>
      <c r="E29" s="686">
        <v>0</v>
      </c>
      <c r="F29" s="686">
        <f t="shared" si="16"/>
        <v>0</v>
      </c>
      <c r="G29" s="717">
        <v>0</v>
      </c>
      <c r="H29" s="717">
        <v>0</v>
      </c>
      <c r="I29" s="717">
        <v>0</v>
      </c>
      <c r="J29" s="686">
        <f>E29*0.8</f>
        <v>0</v>
      </c>
      <c r="K29" s="686">
        <v>1</v>
      </c>
      <c r="L29" s="718" t="s">
        <v>176</v>
      </c>
      <c r="M29" s="686">
        <v>0</v>
      </c>
      <c r="N29" s="686">
        <f t="shared" si="17"/>
        <v>0</v>
      </c>
      <c r="O29" s="717">
        <v>0</v>
      </c>
      <c r="P29" s="717">
        <v>0</v>
      </c>
      <c r="Q29" s="717">
        <v>0</v>
      </c>
      <c r="R29" s="686">
        <f>M29*0.8</f>
        <v>0</v>
      </c>
      <c r="S29" s="686">
        <v>0</v>
      </c>
      <c r="T29" s="686">
        <f t="shared" si="3"/>
        <v>0</v>
      </c>
      <c r="U29" s="686">
        <f t="shared" si="3"/>
        <v>0</v>
      </c>
      <c r="V29" s="686">
        <f t="shared" si="3"/>
        <v>0</v>
      </c>
      <c r="W29" s="686">
        <f t="shared" si="3"/>
        <v>0</v>
      </c>
      <c r="X29" s="686">
        <f t="shared" si="3"/>
        <v>0</v>
      </c>
      <c r="Y29" s="686">
        <f t="shared" si="3"/>
        <v>0</v>
      </c>
      <c r="Z29" s="686">
        <f t="shared" si="3"/>
        <v>0</v>
      </c>
      <c r="AA29" s="686">
        <f t="shared" si="3"/>
        <v>0</v>
      </c>
    </row>
    <row r="30" spans="1:27" s="345" customFormat="1" ht="31.5">
      <c r="A30" s="379" t="s">
        <v>45</v>
      </c>
      <c r="B30" s="377" t="s">
        <v>46</v>
      </c>
      <c r="C30" s="381" t="s">
        <v>25</v>
      </c>
      <c r="D30" s="364" t="s">
        <v>176</v>
      </c>
      <c r="E30" s="380">
        <v>0</v>
      </c>
      <c r="F30" s="380">
        <f t="shared" si="16"/>
        <v>0</v>
      </c>
      <c r="G30" s="390">
        <v>0</v>
      </c>
      <c r="H30" s="390">
        <v>0</v>
      </c>
      <c r="I30" s="390">
        <v>0</v>
      </c>
      <c r="J30" s="380">
        <f>G30*0.8</f>
        <v>0</v>
      </c>
      <c r="K30" s="380">
        <v>1</v>
      </c>
      <c r="L30" s="405"/>
      <c r="M30" s="380">
        <v>0</v>
      </c>
      <c r="N30" s="380">
        <f t="shared" si="17"/>
        <v>0</v>
      </c>
      <c r="O30" s="390">
        <v>0</v>
      </c>
      <c r="P30" s="390">
        <v>0</v>
      </c>
      <c r="Q30" s="390">
        <v>0</v>
      </c>
      <c r="R30" s="380">
        <f>O30*0.8</f>
        <v>0</v>
      </c>
      <c r="S30" s="380">
        <v>0</v>
      </c>
      <c r="T30" s="380">
        <f t="shared" si="3"/>
        <v>0</v>
      </c>
      <c r="U30" s="380">
        <f t="shared" si="3"/>
        <v>0</v>
      </c>
      <c r="V30" s="380">
        <f t="shared" si="3"/>
        <v>0</v>
      </c>
      <c r="W30" s="380">
        <f t="shared" si="3"/>
        <v>0</v>
      </c>
      <c r="X30" s="380">
        <f t="shared" si="3"/>
        <v>0</v>
      </c>
      <c r="Y30" s="380">
        <f t="shared" si="3"/>
        <v>0</v>
      </c>
      <c r="Z30" s="380">
        <f t="shared" si="3"/>
        <v>0</v>
      </c>
      <c r="AA30" s="380">
        <f t="shared" si="3"/>
        <v>0</v>
      </c>
    </row>
    <row r="31" spans="1:27" s="677" customFormat="1" ht="24.75">
      <c r="A31" s="668" t="s">
        <v>47</v>
      </c>
      <c r="B31" s="679" t="s">
        <v>48</v>
      </c>
      <c r="C31" s="713" t="s">
        <v>49</v>
      </c>
      <c r="D31" s="671" t="s">
        <v>176</v>
      </c>
      <c r="E31" s="672">
        <v>0</v>
      </c>
      <c r="F31" s="672">
        <f t="shared" si="16"/>
        <v>0</v>
      </c>
      <c r="G31" s="714">
        <v>0</v>
      </c>
      <c r="H31" s="714">
        <v>0</v>
      </c>
      <c r="I31" s="714">
        <v>0</v>
      </c>
      <c r="J31" s="672">
        <f>E31*0.8</f>
        <v>0</v>
      </c>
      <c r="K31" s="672">
        <v>1</v>
      </c>
      <c r="L31" s="715"/>
      <c r="M31" s="672">
        <v>0</v>
      </c>
      <c r="N31" s="672">
        <f t="shared" si="17"/>
        <v>0</v>
      </c>
      <c r="O31" s="714">
        <v>0</v>
      </c>
      <c r="P31" s="714">
        <v>0</v>
      </c>
      <c r="Q31" s="714">
        <v>0</v>
      </c>
      <c r="R31" s="672">
        <f>M31*0.8</f>
        <v>0</v>
      </c>
      <c r="S31" s="672">
        <v>0</v>
      </c>
      <c r="T31" s="672">
        <f t="shared" si="3"/>
        <v>0</v>
      </c>
      <c r="U31" s="672">
        <f t="shared" si="3"/>
        <v>0</v>
      </c>
      <c r="V31" s="672">
        <f t="shared" si="3"/>
        <v>0</v>
      </c>
      <c r="W31" s="672">
        <f t="shared" si="3"/>
        <v>0</v>
      </c>
      <c r="X31" s="672">
        <f t="shared" si="3"/>
        <v>0</v>
      </c>
      <c r="Y31" s="672">
        <f t="shared" si="3"/>
        <v>0</v>
      </c>
      <c r="Z31" s="672">
        <f t="shared" si="3"/>
        <v>0</v>
      </c>
      <c r="AA31" s="672">
        <f t="shared" si="3"/>
        <v>0</v>
      </c>
    </row>
    <row r="32" spans="1:27" s="345" customFormat="1" ht="47.25">
      <c r="A32" s="376" t="s">
        <v>50</v>
      </c>
      <c r="B32" s="377" t="s">
        <v>51</v>
      </c>
      <c r="C32" s="381" t="s">
        <v>25</v>
      </c>
      <c r="D32" s="364" t="s">
        <v>176</v>
      </c>
      <c r="E32" s="380">
        <v>0</v>
      </c>
      <c r="F32" s="380">
        <f t="shared" si="16"/>
        <v>0</v>
      </c>
      <c r="G32" s="390">
        <v>0</v>
      </c>
      <c r="H32" s="390">
        <v>0</v>
      </c>
      <c r="I32" s="390">
        <v>0</v>
      </c>
      <c r="J32" s="380">
        <f>G32*0.8</f>
        <v>0</v>
      </c>
      <c r="K32" s="380">
        <v>1</v>
      </c>
      <c r="L32" s="405" t="s">
        <v>176</v>
      </c>
      <c r="M32" s="380">
        <v>0</v>
      </c>
      <c r="N32" s="380">
        <f t="shared" si="17"/>
        <v>0</v>
      </c>
      <c r="O32" s="390">
        <v>0</v>
      </c>
      <c r="P32" s="390">
        <v>0</v>
      </c>
      <c r="Q32" s="390">
        <v>0</v>
      </c>
      <c r="R32" s="380">
        <f>O32*0.8</f>
        <v>0</v>
      </c>
      <c r="S32" s="380">
        <v>0</v>
      </c>
      <c r="T32" s="380">
        <f t="shared" si="3"/>
        <v>0</v>
      </c>
      <c r="U32" s="380">
        <f t="shared" si="3"/>
        <v>0</v>
      </c>
      <c r="V32" s="380">
        <f t="shared" si="3"/>
        <v>0</v>
      </c>
      <c r="W32" s="380">
        <f t="shared" si="3"/>
        <v>0</v>
      </c>
      <c r="X32" s="380">
        <f t="shared" si="3"/>
        <v>0</v>
      </c>
      <c r="Y32" s="380">
        <f t="shared" si="3"/>
        <v>0</v>
      </c>
      <c r="Z32" s="380">
        <f t="shared" si="3"/>
        <v>0</v>
      </c>
      <c r="AA32" s="380">
        <f t="shared" si="3"/>
        <v>0</v>
      </c>
    </row>
    <row r="33" spans="1:27" s="692" customFormat="1">
      <c r="A33" s="693" t="s">
        <v>52</v>
      </c>
      <c r="B33" s="683" t="s">
        <v>53</v>
      </c>
      <c r="C33" s="716" t="s">
        <v>54</v>
      </c>
      <c r="D33" s="685" t="s">
        <v>176</v>
      </c>
      <c r="E33" s="686">
        <v>0</v>
      </c>
      <c r="F33" s="686">
        <f t="shared" si="16"/>
        <v>0</v>
      </c>
      <c r="G33" s="717">
        <v>0</v>
      </c>
      <c r="H33" s="717">
        <v>0</v>
      </c>
      <c r="I33" s="717">
        <v>0</v>
      </c>
      <c r="J33" s="686">
        <f>G33*0.8</f>
        <v>0</v>
      </c>
      <c r="K33" s="686">
        <v>1</v>
      </c>
      <c r="L33" s="718" t="s">
        <v>176</v>
      </c>
      <c r="M33" s="686">
        <v>0</v>
      </c>
      <c r="N33" s="686">
        <f t="shared" si="17"/>
        <v>0</v>
      </c>
      <c r="O33" s="717">
        <v>0</v>
      </c>
      <c r="P33" s="717">
        <v>0</v>
      </c>
      <c r="Q33" s="717">
        <v>0</v>
      </c>
      <c r="R33" s="686">
        <f>O33*0.8</f>
        <v>0</v>
      </c>
      <c r="S33" s="686">
        <v>0</v>
      </c>
      <c r="T33" s="686">
        <f t="shared" si="3"/>
        <v>0</v>
      </c>
      <c r="U33" s="686">
        <f t="shared" si="3"/>
        <v>0</v>
      </c>
      <c r="V33" s="686">
        <f t="shared" si="3"/>
        <v>0</v>
      </c>
      <c r="W33" s="686">
        <f t="shared" si="3"/>
        <v>0</v>
      </c>
      <c r="X33" s="686">
        <f t="shared" si="3"/>
        <v>0</v>
      </c>
      <c r="Y33" s="686">
        <f t="shared" si="3"/>
        <v>0</v>
      </c>
      <c r="Z33" s="686">
        <f t="shared" si="3"/>
        <v>0</v>
      </c>
      <c r="AA33" s="686">
        <f t="shared" si="3"/>
        <v>0</v>
      </c>
    </row>
    <row r="34" spans="1:27" s="345" customFormat="1" ht="47.25" hidden="1">
      <c r="A34" s="379" t="s">
        <v>55</v>
      </c>
      <c r="B34" s="377" t="s">
        <v>56</v>
      </c>
      <c r="C34" s="381" t="s">
        <v>25</v>
      </c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80">
        <f t="shared" si="3"/>
        <v>0</v>
      </c>
      <c r="U34" s="380">
        <f t="shared" si="3"/>
        <v>0</v>
      </c>
      <c r="V34" s="380">
        <f t="shared" si="3"/>
        <v>0</v>
      </c>
      <c r="W34" s="380">
        <f t="shared" si="3"/>
        <v>0</v>
      </c>
      <c r="X34" s="380">
        <f t="shared" si="3"/>
        <v>0</v>
      </c>
      <c r="Y34" s="380">
        <f t="shared" si="3"/>
        <v>0</v>
      </c>
      <c r="Z34" s="380">
        <f t="shared" si="3"/>
        <v>0</v>
      </c>
      <c r="AA34" s="364"/>
    </row>
    <row r="35" spans="1:27" s="345" customFormat="1" ht="47.25" hidden="1">
      <c r="A35" s="379" t="s">
        <v>57</v>
      </c>
      <c r="B35" s="377" t="s">
        <v>58</v>
      </c>
      <c r="C35" s="381" t="s">
        <v>25</v>
      </c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80">
        <f t="shared" si="3"/>
        <v>0</v>
      </c>
      <c r="U35" s="380">
        <f t="shared" si="3"/>
        <v>0</v>
      </c>
      <c r="V35" s="380">
        <f t="shared" si="3"/>
        <v>0</v>
      </c>
      <c r="W35" s="380">
        <f t="shared" si="3"/>
        <v>0</v>
      </c>
      <c r="X35" s="380">
        <f t="shared" si="3"/>
        <v>0</v>
      </c>
      <c r="Y35" s="380">
        <f t="shared" si="3"/>
        <v>0</v>
      </c>
      <c r="Z35" s="380">
        <f t="shared" si="3"/>
        <v>0</v>
      </c>
      <c r="AA35" s="364"/>
    </row>
    <row r="36" spans="1:27" s="345" customFormat="1" ht="36.75" hidden="1">
      <c r="A36" s="387" t="s">
        <v>59</v>
      </c>
      <c r="B36" s="385" t="s">
        <v>60</v>
      </c>
      <c r="C36" s="406" t="s">
        <v>61</v>
      </c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80">
        <f t="shared" ref="T36:AA51" si="18">T40</f>
        <v>0</v>
      </c>
      <c r="U36" s="380">
        <f t="shared" si="18"/>
        <v>0</v>
      </c>
      <c r="V36" s="380">
        <f t="shared" si="18"/>
        <v>0</v>
      </c>
      <c r="W36" s="380">
        <f t="shared" si="18"/>
        <v>0</v>
      </c>
      <c r="X36" s="380">
        <f t="shared" si="18"/>
        <v>0</v>
      </c>
      <c r="Y36" s="380">
        <f t="shared" si="18"/>
        <v>0</v>
      </c>
      <c r="Z36" s="380">
        <f t="shared" si="18"/>
        <v>0</v>
      </c>
      <c r="AA36" s="364"/>
    </row>
    <row r="37" spans="1:27" s="345" customFormat="1" ht="47.25">
      <c r="A37" s="379" t="s">
        <v>62</v>
      </c>
      <c r="B37" s="377" t="s">
        <v>63</v>
      </c>
      <c r="C37" s="378" t="s">
        <v>25</v>
      </c>
      <c r="D37" s="364" t="s">
        <v>176</v>
      </c>
      <c r="E37" s="380">
        <f t="shared" ref="E37:K37" si="19">SUM(E38:E48)</f>
        <v>1.3</v>
      </c>
      <c r="F37" s="380">
        <f t="shared" si="19"/>
        <v>0.78</v>
      </c>
      <c r="G37" s="380">
        <f t="shared" si="19"/>
        <v>1</v>
      </c>
      <c r="H37" s="380">
        <f t="shared" si="19"/>
        <v>0</v>
      </c>
      <c r="I37" s="380">
        <f t="shared" si="19"/>
        <v>5.9</v>
      </c>
      <c r="J37" s="380">
        <f t="shared" si="19"/>
        <v>1.04</v>
      </c>
      <c r="K37" s="380">
        <f t="shared" si="19"/>
        <v>2</v>
      </c>
      <c r="L37" s="405" t="s">
        <v>176</v>
      </c>
      <c r="M37" s="380">
        <f t="shared" ref="M37:S37" si="20">SUM(M38:M48)</f>
        <v>0</v>
      </c>
      <c r="N37" s="380">
        <f t="shared" si="20"/>
        <v>0</v>
      </c>
      <c r="O37" s="380">
        <f t="shared" si="20"/>
        <v>0</v>
      </c>
      <c r="P37" s="380">
        <f t="shared" si="20"/>
        <v>0</v>
      </c>
      <c r="Q37" s="380">
        <f t="shared" si="20"/>
        <v>0.8</v>
      </c>
      <c r="R37" s="380">
        <f t="shared" si="20"/>
        <v>0</v>
      </c>
      <c r="S37" s="380">
        <f t="shared" si="20"/>
        <v>0</v>
      </c>
      <c r="T37" s="380">
        <f t="shared" si="18"/>
        <v>0</v>
      </c>
      <c r="U37" s="380">
        <f t="shared" si="18"/>
        <v>0</v>
      </c>
      <c r="V37" s="380">
        <f t="shared" si="18"/>
        <v>0</v>
      </c>
      <c r="W37" s="380">
        <f t="shared" si="18"/>
        <v>0</v>
      </c>
      <c r="X37" s="380">
        <f t="shared" si="18"/>
        <v>0</v>
      </c>
      <c r="Y37" s="380">
        <f t="shared" si="18"/>
        <v>0</v>
      </c>
      <c r="Z37" s="380">
        <f t="shared" si="18"/>
        <v>0</v>
      </c>
      <c r="AA37" s="380">
        <f t="shared" si="18"/>
        <v>0</v>
      </c>
    </row>
    <row r="38" spans="1:27" s="692" customFormat="1" ht="51" customHeight="1">
      <c r="A38" s="693" t="s">
        <v>64</v>
      </c>
      <c r="B38" s="695" t="s">
        <v>65</v>
      </c>
      <c r="C38" s="716" t="s">
        <v>66</v>
      </c>
      <c r="D38" s="685" t="s">
        <v>176</v>
      </c>
      <c r="E38" s="686">
        <v>0</v>
      </c>
      <c r="F38" s="686">
        <f t="shared" ref="F38:F48" si="21">E38*0.6</f>
        <v>0</v>
      </c>
      <c r="G38" s="717">
        <v>0</v>
      </c>
      <c r="H38" s="717">
        <v>0</v>
      </c>
      <c r="I38" s="717">
        <v>0</v>
      </c>
      <c r="J38" s="686">
        <f t="shared" ref="J38:J48" si="22">E38*0.8</f>
        <v>0</v>
      </c>
      <c r="K38" s="686">
        <v>1</v>
      </c>
      <c r="L38" s="718" t="s">
        <v>176</v>
      </c>
      <c r="M38" s="686">
        <v>0</v>
      </c>
      <c r="N38" s="686">
        <f t="shared" ref="N38:N48" si="23">M38*0.6</f>
        <v>0</v>
      </c>
      <c r="O38" s="717">
        <v>0</v>
      </c>
      <c r="P38" s="717">
        <v>0</v>
      </c>
      <c r="Q38" s="717">
        <v>0</v>
      </c>
      <c r="R38" s="686">
        <f t="shared" ref="R38:R48" si="24">M38*0.8</f>
        <v>0</v>
      </c>
      <c r="S38" s="686">
        <v>0</v>
      </c>
      <c r="T38" s="686">
        <f t="shared" si="18"/>
        <v>0</v>
      </c>
      <c r="U38" s="686">
        <f t="shared" si="18"/>
        <v>0</v>
      </c>
      <c r="V38" s="686">
        <f t="shared" si="18"/>
        <v>0</v>
      </c>
      <c r="W38" s="686">
        <f t="shared" si="18"/>
        <v>0</v>
      </c>
      <c r="X38" s="686">
        <f t="shared" si="18"/>
        <v>0</v>
      </c>
      <c r="Y38" s="686">
        <f t="shared" si="18"/>
        <v>0</v>
      </c>
      <c r="Z38" s="686">
        <f t="shared" si="18"/>
        <v>0</v>
      </c>
      <c r="AA38" s="686">
        <f t="shared" si="18"/>
        <v>0</v>
      </c>
    </row>
    <row r="39" spans="1:27" s="692" customFormat="1" ht="45" customHeight="1">
      <c r="A39" s="693" t="s">
        <v>67</v>
      </c>
      <c r="B39" s="695" t="s">
        <v>68</v>
      </c>
      <c r="C39" s="716" t="s">
        <v>69</v>
      </c>
      <c r="D39" s="685" t="s">
        <v>176</v>
      </c>
      <c r="E39" s="686">
        <v>0.25</v>
      </c>
      <c r="F39" s="686">
        <f t="shared" si="21"/>
        <v>0.15</v>
      </c>
      <c r="G39" s="717">
        <v>0.4</v>
      </c>
      <c r="H39" s="717">
        <v>0</v>
      </c>
      <c r="I39" s="717">
        <v>0.8</v>
      </c>
      <c r="J39" s="686">
        <f t="shared" si="22"/>
        <v>0.2</v>
      </c>
      <c r="K39" s="686">
        <v>0</v>
      </c>
      <c r="L39" s="718" t="s">
        <v>176</v>
      </c>
      <c r="M39" s="686">
        <v>0</v>
      </c>
      <c r="N39" s="686">
        <f t="shared" si="23"/>
        <v>0</v>
      </c>
      <c r="O39" s="717">
        <v>0</v>
      </c>
      <c r="P39" s="717">
        <v>0</v>
      </c>
      <c r="Q39" s="717">
        <v>0</v>
      </c>
      <c r="R39" s="686">
        <f t="shared" si="24"/>
        <v>0</v>
      </c>
      <c r="S39" s="686">
        <v>0</v>
      </c>
      <c r="T39" s="686">
        <f t="shared" si="18"/>
        <v>0</v>
      </c>
      <c r="U39" s="686">
        <f t="shared" si="18"/>
        <v>0</v>
      </c>
      <c r="V39" s="686">
        <f t="shared" si="18"/>
        <v>0</v>
      </c>
      <c r="W39" s="686">
        <f t="shared" si="18"/>
        <v>0</v>
      </c>
      <c r="X39" s="686">
        <f t="shared" si="18"/>
        <v>0</v>
      </c>
      <c r="Y39" s="686">
        <f t="shared" si="18"/>
        <v>0</v>
      </c>
      <c r="Z39" s="686">
        <f t="shared" si="18"/>
        <v>0</v>
      </c>
      <c r="AA39" s="686">
        <f t="shared" si="18"/>
        <v>0</v>
      </c>
    </row>
    <row r="40" spans="1:27" s="692" customFormat="1" ht="44.25" customHeight="1">
      <c r="A40" s="693" t="s">
        <v>70</v>
      </c>
      <c r="B40" s="695" t="s">
        <v>71</v>
      </c>
      <c r="C40" s="716" t="s">
        <v>72</v>
      </c>
      <c r="D40" s="685" t="s">
        <v>176</v>
      </c>
      <c r="E40" s="686">
        <v>0</v>
      </c>
      <c r="F40" s="686">
        <v>0</v>
      </c>
      <c r="G40" s="686">
        <v>0</v>
      </c>
      <c r="H40" s="686">
        <v>0</v>
      </c>
      <c r="I40" s="686">
        <v>0</v>
      </c>
      <c r="J40" s="686">
        <v>0</v>
      </c>
      <c r="K40" s="686">
        <v>0</v>
      </c>
      <c r="L40" s="718" t="s">
        <v>176</v>
      </c>
      <c r="M40" s="686">
        <v>0</v>
      </c>
      <c r="N40" s="686">
        <v>0</v>
      </c>
      <c r="O40" s="717">
        <v>0</v>
      </c>
      <c r="P40" s="717">
        <v>0</v>
      </c>
      <c r="Q40" s="717">
        <v>0</v>
      </c>
      <c r="R40" s="686">
        <v>0</v>
      </c>
      <c r="S40" s="686">
        <v>0</v>
      </c>
      <c r="T40" s="686">
        <f t="shared" si="18"/>
        <v>0</v>
      </c>
      <c r="U40" s="686">
        <f t="shared" si="18"/>
        <v>0</v>
      </c>
      <c r="V40" s="686">
        <f t="shared" si="18"/>
        <v>0</v>
      </c>
      <c r="W40" s="686">
        <f t="shared" si="18"/>
        <v>0</v>
      </c>
      <c r="X40" s="686">
        <f t="shared" si="18"/>
        <v>0</v>
      </c>
      <c r="Y40" s="686">
        <f t="shared" si="18"/>
        <v>0</v>
      </c>
      <c r="Z40" s="686">
        <f t="shared" si="18"/>
        <v>0</v>
      </c>
      <c r="AA40" s="686">
        <f t="shared" si="18"/>
        <v>0</v>
      </c>
    </row>
    <row r="41" spans="1:27" s="692" customFormat="1" ht="24.75">
      <c r="A41" s="693" t="s">
        <v>73</v>
      </c>
      <c r="B41" s="695" t="s">
        <v>74</v>
      </c>
      <c r="C41" s="716" t="s">
        <v>75</v>
      </c>
      <c r="D41" s="685" t="s">
        <v>176</v>
      </c>
      <c r="E41" s="686">
        <v>0</v>
      </c>
      <c r="F41" s="686">
        <v>0</v>
      </c>
      <c r="G41" s="686">
        <v>0</v>
      </c>
      <c r="H41" s="686">
        <v>0</v>
      </c>
      <c r="I41" s="686">
        <v>0</v>
      </c>
      <c r="J41" s="686">
        <v>0</v>
      </c>
      <c r="K41" s="686">
        <v>0</v>
      </c>
      <c r="L41" s="718" t="s">
        <v>176</v>
      </c>
      <c r="M41" s="686">
        <v>0</v>
      </c>
      <c r="N41" s="686">
        <f t="shared" si="23"/>
        <v>0</v>
      </c>
      <c r="O41" s="717">
        <v>0</v>
      </c>
      <c r="P41" s="717">
        <v>0</v>
      </c>
      <c r="Q41" s="717">
        <v>0</v>
      </c>
      <c r="R41" s="686">
        <f t="shared" si="24"/>
        <v>0</v>
      </c>
      <c r="S41" s="686">
        <v>0</v>
      </c>
      <c r="T41" s="686">
        <f t="shared" si="18"/>
        <v>0</v>
      </c>
      <c r="U41" s="686">
        <f t="shared" si="18"/>
        <v>0</v>
      </c>
      <c r="V41" s="686">
        <f t="shared" si="18"/>
        <v>0</v>
      </c>
      <c r="W41" s="686">
        <f t="shared" si="18"/>
        <v>0</v>
      </c>
      <c r="X41" s="686">
        <f t="shared" si="18"/>
        <v>0</v>
      </c>
      <c r="Y41" s="686">
        <f t="shared" si="18"/>
        <v>0</v>
      </c>
      <c r="Z41" s="686">
        <f t="shared" si="18"/>
        <v>0</v>
      </c>
      <c r="AA41" s="686">
        <f t="shared" si="18"/>
        <v>0</v>
      </c>
    </row>
    <row r="42" spans="1:27" s="692" customFormat="1" ht="42.75" customHeight="1">
      <c r="A42" s="693" t="s">
        <v>76</v>
      </c>
      <c r="B42" s="695" t="s">
        <v>77</v>
      </c>
      <c r="C42" s="716" t="s">
        <v>78</v>
      </c>
      <c r="D42" s="685" t="s">
        <v>176</v>
      </c>
      <c r="E42" s="686">
        <v>0</v>
      </c>
      <c r="F42" s="686">
        <v>0</v>
      </c>
      <c r="G42" s="686">
        <v>0</v>
      </c>
      <c r="H42" s="686">
        <v>0</v>
      </c>
      <c r="I42" s="686">
        <v>0</v>
      </c>
      <c r="J42" s="686">
        <v>0</v>
      </c>
      <c r="K42" s="686">
        <v>0</v>
      </c>
      <c r="L42" s="718" t="s">
        <v>176</v>
      </c>
      <c r="M42" s="686">
        <v>0</v>
      </c>
      <c r="N42" s="686">
        <v>0</v>
      </c>
      <c r="O42" s="717">
        <v>0</v>
      </c>
      <c r="P42" s="717">
        <v>0</v>
      </c>
      <c r="Q42" s="717">
        <v>0</v>
      </c>
      <c r="R42" s="686">
        <v>0</v>
      </c>
      <c r="S42" s="686">
        <v>0</v>
      </c>
      <c r="T42" s="686">
        <f t="shared" si="18"/>
        <v>0</v>
      </c>
      <c r="U42" s="686">
        <f t="shared" si="18"/>
        <v>0</v>
      </c>
      <c r="V42" s="686">
        <f t="shared" si="18"/>
        <v>0</v>
      </c>
      <c r="W42" s="686">
        <f t="shared" si="18"/>
        <v>0</v>
      </c>
      <c r="X42" s="686">
        <f t="shared" si="18"/>
        <v>0</v>
      </c>
      <c r="Y42" s="686">
        <f t="shared" si="18"/>
        <v>0</v>
      </c>
      <c r="Z42" s="686">
        <f t="shared" si="18"/>
        <v>0</v>
      </c>
      <c r="AA42" s="686">
        <f t="shared" si="18"/>
        <v>0</v>
      </c>
    </row>
    <row r="43" spans="1:27" s="692" customFormat="1" ht="31.5" customHeight="1">
      <c r="A43" s="693" t="s">
        <v>79</v>
      </c>
      <c r="B43" s="695" t="s">
        <v>80</v>
      </c>
      <c r="C43" s="716" t="s">
        <v>81</v>
      </c>
      <c r="D43" s="685" t="s">
        <v>176</v>
      </c>
      <c r="E43" s="686">
        <v>0</v>
      </c>
      <c r="F43" s="686">
        <f t="shared" si="21"/>
        <v>0</v>
      </c>
      <c r="G43" s="717">
        <v>0</v>
      </c>
      <c r="H43" s="717">
        <v>0</v>
      </c>
      <c r="I43" s="717">
        <v>0</v>
      </c>
      <c r="J43" s="686">
        <f t="shared" si="22"/>
        <v>0</v>
      </c>
      <c r="K43" s="686">
        <v>1</v>
      </c>
      <c r="L43" s="718" t="s">
        <v>176</v>
      </c>
      <c r="M43" s="686">
        <v>0</v>
      </c>
      <c r="N43" s="686">
        <f t="shared" si="23"/>
        <v>0</v>
      </c>
      <c r="O43" s="717">
        <v>0</v>
      </c>
      <c r="P43" s="717">
        <v>0</v>
      </c>
      <c r="Q43" s="717">
        <v>0</v>
      </c>
      <c r="R43" s="686">
        <f t="shared" si="24"/>
        <v>0</v>
      </c>
      <c r="S43" s="686">
        <v>0</v>
      </c>
      <c r="T43" s="686">
        <f t="shared" si="18"/>
        <v>0</v>
      </c>
      <c r="U43" s="686">
        <f t="shared" si="18"/>
        <v>0</v>
      </c>
      <c r="V43" s="686">
        <f t="shared" si="18"/>
        <v>0</v>
      </c>
      <c r="W43" s="686">
        <f t="shared" si="18"/>
        <v>0</v>
      </c>
      <c r="X43" s="686">
        <f t="shared" si="18"/>
        <v>0</v>
      </c>
      <c r="Y43" s="686">
        <f t="shared" si="18"/>
        <v>0</v>
      </c>
      <c r="Z43" s="686">
        <f t="shared" si="18"/>
        <v>0</v>
      </c>
      <c r="AA43" s="686">
        <f t="shared" si="18"/>
        <v>0</v>
      </c>
    </row>
    <row r="44" spans="1:27" s="677" customFormat="1" ht="48" customHeight="1">
      <c r="A44" s="668" t="s">
        <v>82</v>
      </c>
      <c r="B44" s="678" t="s">
        <v>83</v>
      </c>
      <c r="C44" s="713" t="s">
        <v>84</v>
      </c>
      <c r="D44" s="671" t="s">
        <v>176</v>
      </c>
      <c r="E44" s="672">
        <v>0.8</v>
      </c>
      <c r="F44" s="672">
        <f t="shared" si="21"/>
        <v>0.48</v>
      </c>
      <c r="G44" s="714">
        <v>0.6</v>
      </c>
      <c r="H44" s="714">
        <v>0</v>
      </c>
      <c r="I44" s="714">
        <v>3.1</v>
      </c>
      <c r="J44" s="672">
        <f t="shared" si="22"/>
        <v>0.64000000000000012</v>
      </c>
      <c r="K44" s="672">
        <v>0</v>
      </c>
      <c r="L44" s="715" t="s">
        <v>176</v>
      </c>
      <c r="M44" s="672">
        <v>0</v>
      </c>
      <c r="N44" s="672">
        <f t="shared" si="23"/>
        <v>0</v>
      </c>
      <c r="O44" s="714">
        <v>0</v>
      </c>
      <c r="P44" s="714">
        <v>0</v>
      </c>
      <c r="Q44" s="714">
        <v>0</v>
      </c>
      <c r="R44" s="672">
        <f t="shared" si="24"/>
        <v>0</v>
      </c>
      <c r="S44" s="672">
        <v>0</v>
      </c>
      <c r="T44" s="672">
        <f t="shared" si="18"/>
        <v>0</v>
      </c>
      <c r="U44" s="672">
        <f t="shared" si="18"/>
        <v>0</v>
      </c>
      <c r="V44" s="672">
        <f t="shared" si="18"/>
        <v>0</v>
      </c>
      <c r="W44" s="672">
        <f t="shared" si="18"/>
        <v>0</v>
      </c>
      <c r="X44" s="672">
        <f t="shared" si="18"/>
        <v>0</v>
      </c>
      <c r="Y44" s="672">
        <f t="shared" si="18"/>
        <v>0</v>
      </c>
      <c r="Z44" s="672">
        <f t="shared" si="18"/>
        <v>0</v>
      </c>
      <c r="AA44" s="672">
        <f t="shared" si="18"/>
        <v>0</v>
      </c>
    </row>
    <row r="45" spans="1:27" s="692" customFormat="1" ht="49.5" customHeight="1">
      <c r="A45" s="693" t="s">
        <v>85</v>
      </c>
      <c r="B45" s="696" t="s">
        <v>86</v>
      </c>
      <c r="C45" s="716" t="s">
        <v>87</v>
      </c>
      <c r="D45" s="685" t="s">
        <v>176</v>
      </c>
      <c r="E45" s="686">
        <v>0</v>
      </c>
      <c r="F45" s="686">
        <f t="shared" si="21"/>
        <v>0</v>
      </c>
      <c r="G45" s="717">
        <v>0</v>
      </c>
      <c r="H45" s="717">
        <v>0</v>
      </c>
      <c r="I45" s="717">
        <v>0</v>
      </c>
      <c r="J45" s="686">
        <f t="shared" si="22"/>
        <v>0</v>
      </c>
      <c r="K45" s="686">
        <v>0</v>
      </c>
      <c r="L45" s="718" t="s">
        <v>176</v>
      </c>
      <c r="M45" s="686">
        <v>0</v>
      </c>
      <c r="N45" s="686">
        <f t="shared" si="23"/>
        <v>0</v>
      </c>
      <c r="O45" s="717">
        <v>0</v>
      </c>
      <c r="P45" s="717">
        <v>0</v>
      </c>
      <c r="Q45" s="717">
        <v>0</v>
      </c>
      <c r="R45" s="686">
        <f t="shared" si="24"/>
        <v>0</v>
      </c>
      <c r="S45" s="686">
        <v>0</v>
      </c>
      <c r="T45" s="686">
        <f t="shared" si="18"/>
        <v>0</v>
      </c>
      <c r="U45" s="686">
        <f t="shared" si="18"/>
        <v>0</v>
      </c>
      <c r="V45" s="686">
        <f t="shared" si="18"/>
        <v>0</v>
      </c>
      <c r="W45" s="686">
        <f t="shared" si="18"/>
        <v>0</v>
      </c>
      <c r="X45" s="686">
        <f t="shared" si="18"/>
        <v>0</v>
      </c>
      <c r="Y45" s="686">
        <f t="shared" si="18"/>
        <v>0</v>
      </c>
      <c r="Z45" s="686">
        <f t="shared" si="18"/>
        <v>0</v>
      </c>
      <c r="AA45" s="686">
        <f t="shared" si="18"/>
        <v>0</v>
      </c>
    </row>
    <row r="46" spans="1:27" s="692" customFormat="1" ht="45.75" customHeight="1">
      <c r="A46" s="693" t="s">
        <v>88</v>
      </c>
      <c r="B46" s="696" t="s">
        <v>89</v>
      </c>
      <c r="C46" s="716" t="s">
        <v>90</v>
      </c>
      <c r="D46" s="685" t="s">
        <v>176</v>
      </c>
      <c r="E46" s="686">
        <v>0</v>
      </c>
      <c r="F46" s="686">
        <f t="shared" si="21"/>
        <v>0</v>
      </c>
      <c r="G46" s="717">
        <v>0</v>
      </c>
      <c r="H46" s="717">
        <v>0</v>
      </c>
      <c r="I46" s="717">
        <v>0.8</v>
      </c>
      <c r="J46" s="686">
        <f t="shared" si="22"/>
        <v>0</v>
      </c>
      <c r="K46" s="686">
        <v>0</v>
      </c>
      <c r="L46" s="718" t="s">
        <v>176</v>
      </c>
      <c r="M46" s="686">
        <v>0</v>
      </c>
      <c r="N46" s="686">
        <f t="shared" si="23"/>
        <v>0</v>
      </c>
      <c r="O46" s="717">
        <v>0</v>
      </c>
      <c r="P46" s="717">
        <v>0</v>
      </c>
      <c r="Q46" s="717">
        <v>0.8</v>
      </c>
      <c r="R46" s="686">
        <f t="shared" si="24"/>
        <v>0</v>
      </c>
      <c r="S46" s="686">
        <v>0</v>
      </c>
      <c r="T46" s="686">
        <f t="shared" si="18"/>
        <v>0</v>
      </c>
      <c r="U46" s="686">
        <f t="shared" si="18"/>
        <v>0</v>
      </c>
      <c r="V46" s="686">
        <f t="shared" si="18"/>
        <v>0</v>
      </c>
      <c r="W46" s="686">
        <f t="shared" si="18"/>
        <v>0</v>
      </c>
      <c r="X46" s="686">
        <f t="shared" si="18"/>
        <v>0</v>
      </c>
      <c r="Y46" s="686">
        <f t="shared" si="18"/>
        <v>0</v>
      </c>
      <c r="Z46" s="686">
        <f t="shared" si="18"/>
        <v>0</v>
      </c>
      <c r="AA46" s="686">
        <f t="shared" si="18"/>
        <v>0</v>
      </c>
    </row>
    <row r="47" spans="1:27" s="692" customFormat="1" ht="33" customHeight="1">
      <c r="A47" s="693" t="s">
        <v>91</v>
      </c>
      <c r="B47" s="695" t="s">
        <v>92</v>
      </c>
      <c r="C47" s="716" t="s">
        <v>93</v>
      </c>
      <c r="D47" s="685" t="s">
        <v>176</v>
      </c>
      <c r="E47" s="686">
        <v>0.25</v>
      </c>
      <c r="F47" s="686">
        <f t="shared" si="21"/>
        <v>0.15</v>
      </c>
      <c r="G47" s="717">
        <v>0</v>
      </c>
      <c r="H47" s="717">
        <v>0</v>
      </c>
      <c r="I47" s="717">
        <v>1.2</v>
      </c>
      <c r="J47" s="686">
        <f t="shared" si="22"/>
        <v>0.2</v>
      </c>
      <c r="K47" s="686">
        <v>0</v>
      </c>
      <c r="L47" s="718" t="s">
        <v>176</v>
      </c>
      <c r="M47" s="686">
        <v>0</v>
      </c>
      <c r="N47" s="686">
        <f t="shared" si="23"/>
        <v>0</v>
      </c>
      <c r="O47" s="717">
        <v>0</v>
      </c>
      <c r="P47" s="717">
        <v>0</v>
      </c>
      <c r="Q47" s="717">
        <v>0</v>
      </c>
      <c r="R47" s="686">
        <f t="shared" si="24"/>
        <v>0</v>
      </c>
      <c r="S47" s="686">
        <v>0</v>
      </c>
      <c r="T47" s="686">
        <f t="shared" si="18"/>
        <v>0</v>
      </c>
      <c r="U47" s="686">
        <f t="shared" si="18"/>
        <v>0</v>
      </c>
      <c r="V47" s="686">
        <f t="shared" si="18"/>
        <v>0</v>
      </c>
      <c r="W47" s="686">
        <f t="shared" si="18"/>
        <v>0</v>
      </c>
      <c r="X47" s="686">
        <f t="shared" si="18"/>
        <v>0</v>
      </c>
      <c r="Y47" s="686">
        <f t="shared" si="18"/>
        <v>0</v>
      </c>
      <c r="Z47" s="686">
        <f t="shared" si="18"/>
        <v>0</v>
      </c>
      <c r="AA47" s="686">
        <f t="shared" si="18"/>
        <v>0</v>
      </c>
    </row>
    <row r="48" spans="1:27" s="692" customFormat="1" ht="30.75" customHeight="1">
      <c r="A48" s="693" t="s">
        <v>94</v>
      </c>
      <c r="B48" s="695" t="s">
        <v>95</v>
      </c>
      <c r="C48" s="716" t="s">
        <v>96</v>
      </c>
      <c r="D48" s="685" t="s">
        <v>176</v>
      </c>
      <c r="E48" s="686">
        <v>0</v>
      </c>
      <c r="F48" s="686">
        <f t="shared" si="21"/>
        <v>0</v>
      </c>
      <c r="G48" s="717">
        <v>0</v>
      </c>
      <c r="H48" s="717">
        <v>0</v>
      </c>
      <c r="I48" s="717">
        <v>0</v>
      </c>
      <c r="J48" s="686">
        <f t="shared" si="22"/>
        <v>0</v>
      </c>
      <c r="K48" s="686">
        <v>0</v>
      </c>
      <c r="L48" s="718" t="s">
        <v>176</v>
      </c>
      <c r="M48" s="686">
        <v>0</v>
      </c>
      <c r="N48" s="686">
        <f t="shared" si="23"/>
        <v>0</v>
      </c>
      <c r="O48" s="717">
        <v>0</v>
      </c>
      <c r="P48" s="717">
        <v>0</v>
      </c>
      <c r="Q48" s="717">
        <v>0</v>
      </c>
      <c r="R48" s="686">
        <f t="shared" si="24"/>
        <v>0</v>
      </c>
      <c r="S48" s="686">
        <v>0</v>
      </c>
      <c r="T48" s="686">
        <f t="shared" si="18"/>
        <v>0</v>
      </c>
      <c r="U48" s="686">
        <f t="shared" si="18"/>
        <v>0</v>
      </c>
      <c r="V48" s="686">
        <f t="shared" si="18"/>
        <v>0</v>
      </c>
      <c r="W48" s="686">
        <f t="shared" si="18"/>
        <v>0</v>
      </c>
      <c r="X48" s="686">
        <f t="shared" si="18"/>
        <v>0</v>
      </c>
      <c r="Y48" s="686">
        <f t="shared" si="18"/>
        <v>0</v>
      </c>
      <c r="Z48" s="686">
        <f t="shared" si="18"/>
        <v>0</v>
      </c>
      <c r="AA48" s="686">
        <f t="shared" si="18"/>
        <v>0</v>
      </c>
    </row>
    <row r="49" spans="1:27" s="345" customFormat="1" ht="38.25" customHeight="1">
      <c r="A49" s="379" t="s">
        <v>97</v>
      </c>
      <c r="B49" s="407" t="s">
        <v>98</v>
      </c>
      <c r="C49" s="378" t="s">
        <v>25</v>
      </c>
      <c r="D49" s="364" t="s">
        <v>176</v>
      </c>
      <c r="E49" s="380">
        <f>SUM(E50:E59)</f>
        <v>0.8</v>
      </c>
      <c r="F49" s="380">
        <f t="shared" ref="F49:K49" si="25">SUM(F50:F59)</f>
        <v>0.48</v>
      </c>
      <c r="G49" s="380">
        <f t="shared" si="25"/>
        <v>0</v>
      </c>
      <c r="H49" s="380">
        <f t="shared" si="25"/>
        <v>0</v>
      </c>
      <c r="I49" s="380">
        <f t="shared" si="25"/>
        <v>0.4</v>
      </c>
      <c r="J49" s="380">
        <f t="shared" si="25"/>
        <v>0.64000000000000012</v>
      </c>
      <c r="K49" s="380">
        <f t="shared" si="25"/>
        <v>2</v>
      </c>
      <c r="L49" s="405" t="s">
        <v>176</v>
      </c>
      <c r="M49" s="380">
        <f>SUM(M50:M59)</f>
        <v>0</v>
      </c>
      <c r="N49" s="380">
        <f t="shared" ref="N49:S49" si="26">SUM(N50:N59)</f>
        <v>0</v>
      </c>
      <c r="O49" s="380">
        <f t="shared" si="26"/>
        <v>0</v>
      </c>
      <c r="P49" s="380">
        <f t="shared" si="26"/>
        <v>0</v>
      </c>
      <c r="Q49" s="380">
        <f t="shared" si="26"/>
        <v>0</v>
      </c>
      <c r="R49" s="380">
        <f t="shared" si="26"/>
        <v>0</v>
      </c>
      <c r="S49" s="380">
        <f t="shared" si="26"/>
        <v>0</v>
      </c>
      <c r="T49" s="380">
        <f t="shared" si="18"/>
        <v>0</v>
      </c>
      <c r="U49" s="380">
        <f t="shared" si="18"/>
        <v>0</v>
      </c>
      <c r="V49" s="380">
        <f t="shared" si="18"/>
        <v>0</v>
      </c>
      <c r="W49" s="380">
        <f t="shared" si="18"/>
        <v>0</v>
      </c>
      <c r="X49" s="380">
        <f t="shared" si="18"/>
        <v>0</v>
      </c>
      <c r="Y49" s="380">
        <f t="shared" si="18"/>
        <v>0</v>
      </c>
      <c r="Z49" s="380">
        <f t="shared" si="18"/>
        <v>0</v>
      </c>
      <c r="AA49" s="380">
        <f t="shared" si="18"/>
        <v>0</v>
      </c>
    </row>
    <row r="50" spans="1:27" s="692" customFormat="1" ht="24">
      <c r="A50" s="693" t="s">
        <v>99</v>
      </c>
      <c r="B50" s="702" t="s">
        <v>100</v>
      </c>
      <c r="C50" s="716" t="s">
        <v>101</v>
      </c>
      <c r="D50" s="685" t="s">
        <v>176</v>
      </c>
      <c r="E50" s="686">
        <v>0</v>
      </c>
      <c r="F50" s="686">
        <v>0</v>
      </c>
      <c r="G50" s="717">
        <v>0</v>
      </c>
      <c r="H50" s="717">
        <v>0</v>
      </c>
      <c r="I50" s="717">
        <v>0</v>
      </c>
      <c r="J50" s="686">
        <f>E50*0.8</f>
        <v>0</v>
      </c>
      <c r="K50" s="686">
        <v>0</v>
      </c>
      <c r="L50" s="718" t="s">
        <v>176</v>
      </c>
      <c r="M50" s="686">
        <v>0</v>
      </c>
      <c r="N50" s="686">
        <v>0</v>
      </c>
      <c r="O50" s="717">
        <v>0</v>
      </c>
      <c r="P50" s="717">
        <v>0</v>
      </c>
      <c r="Q50" s="717">
        <v>0</v>
      </c>
      <c r="R50" s="686">
        <v>0</v>
      </c>
      <c r="S50" s="686">
        <v>0</v>
      </c>
      <c r="T50" s="686">
        <f t="shared" si="18"/>
        <v>0</v>
      </c>
      <c r="U50" s="686">
        <f t="shared" si="18"/>
        <v>0</v>
      </c>
      <c r="V50" s="686">
        <f t="shared" si="18"/>
        <v>0</v>
      </c>
      <c r="W50" s="686">
        <f t="shared" si="18"/>
        <v>0</v>
      </c>
      <c r="X50" s="686">
        <f t="shared" si="18"/>
        <v>0</v>
      </c>
      <c r="Y50" s="686">
        <f t="shared" si="18"/>
        <v>0</v>
      </c>
      <c r="Z50" s="686">
        <f t="shared" si="18"/>
        <v>0</v>
      </c>
      <c r="AA50" s="686">
        <f t="shared" si="18"/>
        <v>0</v>
      </c>
    </row>
    <row r="51" spans="1:27" s="677" customFormat="1" ht="24">
      <c r="A51" s="668" t="s">
        <v>102</v>
      </c>
      <c r="B51" s="669" t="s">
        <v>103</v>
      </c>
      <c r="C51" s="713" t="s">
        <v>104</v>
      </c>
      <c r="D51" s="671" t="s">
        <v>176</v>
      </c>
      <c r="E51" s="672">
        <v>0.8</v>
      </c>
      <c r="F51" s="672">
        <f>E51*0.6</f>
        <v>0.48</v>
      </c>
      <c r="G51" s="714">
        <v>0</v>
      </c>
      <c r="H51" s="714">
        <v>0</v>
      </c>
      <c r="I51" s="714">
        <v>0.4</v>
      </c>
      <c r="J51" s="672">
        <f>E51*0.8</f>
        <v>0.64000000000000012</v>
      </c>
      <c r="K51" s="672">
        <v>0</v>
      </c>
      <c r="L51" s="715" t="s">
        <v>176</v>
      </c>
      <c r="M51" s="672">
        <v>0</v>
      </c>
      <c r="N51" s="672">
        <f>M51*0.6</f>
        <v>0</v>
      </c>
      <c r="O51" s="714">
        <v>0</v>
      </c>
      <c r="P51" s="714">
        <v>0</v>
      </c>
      <c r="Q51" s="714">
        <v>0</v>
      </c>
      <c r="R51" s="672">
        <f>M51*0.8</f>
        <v>0</v>
      </c>
      <c r="S51" s="672">
        <v>0</v>
      </c>
      <c r="T51" s="672">
        <f t="shared" si="18"/>
        <v>0</v>
      </c>
      <c r="U51" s="672">
        <f t="shared" si="18"/>
        <v>0</v>
      </c>
      <c r="V51" s="672">
        <f t="shared" si="18"/>
        <v>0</v>
      </c>
      <c r="W51" s="672">
        <f t="shared" si="18"/>
        <v>0</v>
      </c>
      <c r="X51" s="672">
        <f t="shared" si="18"/>
        <v>0</v>
      </c>
      <c r="Y51" s="672">
        <f t="shared" si="18"/>
        <v>0</v>
      </c>
      <c r="Z51" s="672">
        <f t="shared" si="18"/>
        <v>0</v>
      </c>
      <c r="AA51" s="672">
        <f t="shared" si="18"/>
        <v>0</v>
      </c>
    </row>
    <row r="52" spans="1:27" s="692" customFormat="1" ht="24">
      <c r="A52" s="693" t="s">
        <v>105</v>
      </c>
      <c r="B52" s="702" t="s">
        <v>106</v>
      </c>
      <c r="C52" s="716" t="s">
        <v>107</v>
      </c>
      <c r="D52" s="685" t="s">
        <v>176</v>
      </c>
      <c r="E52" s="686">
        <v>0</v>
      </c>
      <c r="F52" s="686">
        <v>0</v>
      </c>
      <c r="G52" s="717">
        <v>0</v>
      </c>
      <c r="H52" s="717">
        <v>0</v>
      </c>
      <c r="I52" s="717">
        <v>0</v>
      </c>
      <c r="J52" s="686">
        <v>0</v>
      </c>
      <c r="K52" s="686">
        <v>0</v>
      </c>
      <c r="L52" s="718" t="s">
        <v>176</v>
      </c>
      <c r="M52" s="686">
        <v>0</v>
      </c>
      <c r="N52" s="686">
        <v>0</v>
      </c>
      <c r="O52" s="717">
        <v>0</v>
      </c>
      <c r="P52" s="717">
        <v>0</v>
      </c>
      <c r="Q52" s="717">
        <v>0</v>
      </c>
      <c r="R52" s="686">
        <v>0</v>
      </c>
      <c r="S52" s="686">
        <v>0</v>
      </c>
      <c r="T52" s="686">
        <f t="shared" ref="T52:AA52" si="27">T56</f>
        <v>0</v>
      </c>
      <c r="U52" s="686">
        <f t="shared" si="27"/>
        <v>0</v>
      </c>
      <c r="V52" s="686">
        <f t="shared" si="27"/>
        <v>0</v>
      </c>
      <c r="W52" s="686">
        <f t="shared" si="27"/>
        <v>0</v>
      </c>
      <c r="X52" s="686">
        <f t="shared" si="27"/>
        <v>0</v>
      </c>
      <c r="Y52" s="686">
        <f t="shared" si="27"/>
        <v>0</v>
      </c>
      <c r="Z52" s="686">
        <f t="shared" si="27"/>
        <v>0</v>
      </c>
      <c r="AA52" s="686">
        <f t="shared" si="27"/>
        <v>0</v>
      </c>
    </row>
    <row r="53" spans="1:27" s="692" customFormat="1" ht="24" hidden="1">
      <c r="A53" s="693" t="s">
        <v>108</v>
      </c>
      <c r="B53" s="702" t="s">
        <v>109</v>
      </c>
      <c r="C53" s="716" t="s">
        <v>110</v>
      </c>
      <c r="D53" s="685" t="s">
        <v>176</v>
      </c>
      <c r="E53" s="685"/>
      <c r="F53" s="685"/>
      <c r="G53" s="685"/>
      <c r="H53" s="685"/>
      <c r="I53" s="685"/>
      <c r="J53" s="686">
        <f t="shared" ref="J53:J55" si="28">E53*0.8</f>
        <v>0</v>
      </c>
      <c r="K53" s="685"/>
      <c r="L53" s="685"/>
      <c r="M53" s="685"/>
      <c r="N53" s="685"/>
      <c r="O53" s="685"/>
      <c r="P53" s="685"/>
      <c r="Q53" s="685"/>
      <c r="R53" s="685"/>
      <c r="S53" s="685"/>
      <c r="T53" s="686">
        <f t="shared" ref="T53:AA53" si="29">T57</f>
        <v>0</v>
      </c>
      <c r="U53" s="686">
        <f t="shared" si="29"/>
        <v>0</v>
      </c>
      <c r="V53" s="686">
        <f t="shared" si="29"/>
        <v>0</v>
      </c>
      <c r="W53" s="686">
        <f t="shared" si="29"/>
        <v>0</v>
      </c>
      <c r="X53" s="686">
        <f t="shared" si="29"/>
        <v>0</v>
      </c>
      <c r="Y53" s="686">
        <f t="shared" si="29"/>
        <v>0</v>
      </c>
      <c r="Z53" s="686">
        <f t="shared" si="29"/>
        <v>0</v>
      </c>
      <c r="AA53" s="686">
        <f t="shared" si="29"/>
        <v>0</v>
      </c>
    </row>
    <row r="54" spans="1:27" s="692" customFormat="1" hidden="1">
      <c r="A54" s="693" t="s">
        <v>111</v>
      </c>
      <c r="B54" s="702" t="s">
        <v>112</v>
      </c>
      <c r="C54" s="716" t="s">
        <v>113</v>
      </c>
      <c r="D54" s="685" t="s">
        <v>176</v>
      </c>
      <c r="E54" s="685"/>
      <c r="F54" s="685"/>
      <c r="G54" s="685"/>
      <c r="H54" s="685"/>
      <c r="I54" s="685"/>
      <c r="J54" s="686">
        <f t="shared" si="28"/>
        <v>0</v>
      </c>
      <c r="K54" s="685"/>
      <c r="L54" s="685"/>
      <c r="M54" s="685"/>
      <c r="N54" s="685"/>
      <c r="O54" s="685"/>
      <c r="P54" s="685"/>
      <c r="Q54" s="685"/>
      <c r="R54" s="685"/>
      <c r="S54" s="685"/>
      <c r="T54" s="686">
        <f t="shared" ref="T54:AA54" si="30">T58</f>
        <v>0</v>
      </c>
      <c r="U54" s="686">
        <f t="shared" si="30"/>
        <v>0</v>
      </c>
      <c r="V54" s="686">
        <f t="shared" si="30"/>
        <v>0</v>
      </c>
      <c r="W54" s="686">
        <f t="shared" si="30"/>
        <v>0</v>
      </c>
      <c r="X54" s="686">
        <f t="shared" si="30"/>
        <v>0</v>
      </c>
      <c r="Y54" s="686">
        <f t="shared" si="30"/>
        <v>0</v>
      </c>
      <c r="Z54" s="686">
        <f t="shared" si="30"/>
        <v>0</v>
      </c>
      <c r="AA54" s="686">
        <f t="shared" si="30"/>
        <v>0</v>
      </c>
    </row>
    <row r="55" spans="1:27" s="692" customFormat="1">
      <c r="A55" s="693" t="s">
        <v>114</v>
      </c>
      <c r="B55" s="702" t="s">
        <v>115</v>
      </c>
      <c r="C55" s="716" t="s">
        <v>116</v>
      </c>
      <c r="D55" s="685" t="s">
        <v>176</v>
      </c>
      <c r="E55" s="686">
        <v>0</v>
      </c>
      <c r="F55" s="686">
        <v>0</v>
      </c>
      <c r="G55" s="686">
        <v>0</v>
      </c>
      <c r="H55" s="686">
        <v>0</v>
      </c>
      <c r="I55" s="686">
        <v>0</v>
      </c>
      <c r="J55" s="686">
        <f t="shared" si="28"/>
        <v>0</v>
      </c>
      <c r="K55" s="686">
        <v>0</v>
      </c>
      <c r="L55" s="718" t="s">
        <v>176</v>
      </c>
      <c r="M55" s="686">
        <v>0</v>
      </c>
      <c r="N55" s="686">
        <v>0</v>
      </c>
      <c r="O55" s="686">
        <v>0</v>
      </c>
      <c r="P55" s="686">
        <v>0</v>
      </c>
      <c r="Q55" s="686">
        <v>0</v>
      </c>
      <c r="R55" s="686">
        <f t="shared" ref="R55" si="31">M55*0.8</f>
        <v>0</v>
      </c>
      <c r="S55" s="686">
        <v>0</v>
      </c>
      <c r="T55" s="686">
        <f t="shared" ref="T55:AA55" si="32">T59</f>
        <v>0</v>
      </c>
      <c r="U55" s="686">
        <f t="shared" si="32"/>
        <v>0</v>
      </c>
      <c r="V55" s="686">
        <f t="shared" si="32"/>
        <v>0</v>
      </c>
      <c r="W55" s="686">
        <f t="shared" si="32"/>
        <v>0</v>
      </c>
      <c r="X55" s="686">
        <f t="shared" si="32"/>
        <v>0</v>
      </c>
      <c r="Y55" s="686">
        <f t="shared" si="32"/>
        <v>0</v>
      </c>
      <c r="Z55" s="686">
        <f t="shared" si="32"/>
        <v>0</v>
      </c>
      <c r="AA55" s="686">
        <f t="shared" si="32"/>
        <v>0</v>
      </c>
    </row>
    <row r="56" spans="1:27" s="677" customFormat="1" ht="36">
      <c r="A56" s="668" t="s">
        <v>117</v>
      </c>
      <c r="B56" s="669" t="s">
        <v>118</v>
      </c>
      <c r="C56" s="713" t="s">
        <v>119</v>
      </c>
      <c r="D56" s="671" t="s">
        <v>176</v>
      </c>
      <c r="E56" s="672">
        <v>0</v>
      </c>
      <c r="F56" s="672">
        <v>0</v>
      </c>
      <c r="G56" s="672">
        <v>0</v>
      </c>
      <c r="H56" s="672">
        <v>0</v>
      </c>
      <c r="I56" s="672">
        <v>0</v>
      </c>
      <c r="J56" s="672">
        <v>0</v>
      </c>
      <c r="K56" s="671">
        <v>1</v>
      </c>
      <c r="L56" s="671"/>
      <c r="M56" s="672">
        <v>0</v>
      </c>
      <c r="N56" s="672">
        <v>0</v>
      </c>
      <c r="O56" s="672">
        <v>0</v>
      </c>
      <c r="P56" s="672">
        <v>0</v>
      </c>
      <c r="Q56" s="672">
        <v>0</v>
      </c>
      <c r="R56" s="672">
        <v>0</v>
      </c>
      <c r="S56" s="672">
        <v>0</v>
      </c>
      <c r="T56" s="672">
        <f t="shared" ref="T56:AA56" si="33">T60</f>
        <v>0</v>
      </c>
      <c r="U56" s="672">
        <f t="shared" si="33"/>
        <v>0</v>
      </c>
      <c r="V56" s="672">
        <f t="shared" si="33"/>
        <v>0</v>
      </c>
      <c r="W56" s="672">
        <f t="shared" si="33"/>
        <v>0</v>
      </c>
      <c r="X56" s="672">
        <f t="shared" si="33"/>
        <v>0</v>
      </c>
      <c r="Y56" s="672">
        <f t="shared" si="33"/>
        <v>0</v>
      </c>
      <c r="Z56" s="672">
        <f t="shared" si="33"/>
        <v>0</v>
      </c>
      <c r="AA56" s="672">
        <f t="shared" si="33"/>
        <v>0</v>
      </c>
    </row>
    <row r="57" spans="1:27" s="692" customFormat="1">
      <c r="A57" s="693" t="s">
        <v>120</v>
      </c>
      <c r="B57" s="702" t="s">
        <v>121</v>
      </c>
      <c r="C57" s="716" t="s">
        <v>122</v>
      </c>
      <c r="D57" s="685" t="s">
        <v>176</v>
      </c>
      <c r="E57" s="686">
        <v>0</v>
      </c>
      <c r="F57" s="686">
        <v>0</v>
      </c>
      <c r="G57" s="686">
        <v>0</v>
      </c>
      <c r="H57" s="686">
        <v>0</v>
      </c>
      <c r="I57" s="686">
        <v>0</v>
      </c>
      <c r="J57" s="686">
        <v>0</v>
      </c>
      <c r="K57" s="686">
        <v>0</v>
      </c>
      <c r="L57" s="686" t="s">
        <v>176</v>
      </c>
      <c r="M57" s="686">
        <v>0</v>
      </c>
      <c r="N57" s="686">
        <v>0</v>
      </c>
      <c r="O57" s="686">
        <v>0</v>
      </c>
      <c r="P57" s="686">
        <v>0</v>
      </c>
      <c r="Q57" s="686">
        <v>0</v>
      </c>
      <c r="R57" s="686">
        <v>0</v>
      </c>
      <c r="S57" s="686">
        <v>0</v>
      </c>
      <c r="T57" s="686">
        <f t="shared" ref="T57:AA57" si="34">T61</f>
        <v>0</v>
      </c>
      <c r="U57" s="686">
        <f t="shared" si="34"/>
        <v>0</v>
      </c>
      <c r="V57" s="686">
        <f t="shared" si="34"/>
        <v>0</v>
      </c>
      <c r="W57" s="686">
        <f t="shared" si="34"/>
        <v>0</v>
      </c>
      <c r="X57" s="686">
        <f t="shared" si="34"/>
        <v>0</v>
      </c>
      <c r="Y57" s="686">
        <f t="shared" si="34"/>
        <v>0</v>
      </c>
      <c r="Z57" s="686">
        <f t="shared" si="34"/>
        <v>0</v>
      </c>
      <c r="AA57" s="686">
        <f t="shared" si="34"/>
        <v>0</v>
      </c>
    </row>
    <row r="58" spans="1:27" s="677" customFormat="1" ht="60">
      <c r="A58" s="668" t="s">
        <v>123</v>
      </c>
      <c r="B58" s="669" t="s">
        <v>124</v>
      </c>
      <c r="C58" s="713" t="s">
        <v>125</v>
      </c>
      <c r="D58" s="671" t="s">
        <v>176</v>
      </c>
      <c r="E58" s="672">
        <v>0</v>
      </c>
      <c r="F58" s="672">
        <v>0</v>
      </c>
      <c r="G58" s="672">
        <v>0</v>
      </c>
      <c r="H58" s="672">
        <v>0</v>
      </c>
      <c r="I58" s="672">
        <v>0</v>
      </c>
      <c r="J58" s="672">
        <v>0</v>
      </c>
      <c r="K58" s="671">
        <v>1</v>
      </c>
      <c r="L58" s="671"/>
      <c r="M58" s="672">
        <v>0</v>
      </c>
      <c r="N58" s="672">
        <v>0</v>
      </c>
      <c r="O58" s="672">
        <v>0</v>
      </c>
      <c r="P58" s="672">
        <v>0</v>
      </c>
      <c r="Q58" s="672">
        <v>0</v>
      </c>
      <c r="R58" s="672">
        <v>0</v>
      </c>
      <c r="S58" s="672">
        <v>0</v>
      </c>
      <c r="T58" s="672">
        <f t="shared" ref="T58:AA58" si="35">T62</f>
        <v>0</v>
      </c>
      <c r="U58" s="672">
        <f t="shared" si="35"/>
        <v>0</v>
      </c>
      <c r="V58" s="672">
        <f t="shared" si="35"/>
        <v>0</v>
      </c>
      <c r="W58" s="672">
        <f t="shared" si="35"/>
        <v>0</v>
      </c>
      <c r="X58" s="672">
        <f t="shared" si="35"/>
        <v>0</v>
      </c>
      <c r="Y58" s="672">
        <f t="shared" si="35"/>
        <v>0</v>
      </c>
      <c r="Z58" s="672">
        <f t="shared" si="35"/>
        <v>0</v>
      </c>
      <c r="AA58" s="672">
        <f t="shared" si="35"/>
        <v>0</v>
      </c>
    </row>
    <row r="59" spans="1:27" s="345" customFormat="1" ht="24.75" thickBot="1">
      <c r="A59" s="395" t="s">
        <v>126</v>
      </c>
      <c r="B59" s="396" t="s">
        <v>127</v>
      </c>
      <c r="C59" s="408" t="s">
        <v>128</v>
      </c>
      <c r="D59" s="364" t="s">
        <v>176</v>
      </c>
      <c r="E59" s="380">
        <v>0</v>
      </c>
      <c r="F59" s="380">
        <v>0</v>
      </c>
      <c r="G59" s="380">
        <v>0</v>
      </c>
      <c r="H59" s="380">
        <v>0</v>
      </c>
      <c r="I59" s="380">
        <v>0</v>
      </c>
      <c r="J59" s="380">
        <v>0</v>
      </c>
      <c r="K59" s="380">
        <v>0</v>
      </c>
      <c r="L59" s="405" t="s">
        <v>176</v>
      </c>
      <c r="M59" s="380">
        <v>0</v>
      </c>
      <c r="N59" s="380">
        <v>0</v>
      </c>
      <c r="O59" s="380">
        <v>0</v>
      </c>
      <c r="P59" s="380">
        <v>0</v>
      </c>
      <c r="Q59" s="380">
        <v>0</v>
      </c>
      <c r="R59" s="380">
        <v>0</v>
      </c>
      <c r="S59" s="380">
        <v>0</v>
      </c>
      <c r="T59" s="380">
        <f t="shared" ref="T59:AA59" si="36">T63</f>
        <v>0</v>
      </c>
      <c r="U59" s="380">
        <f t="shared" si="36"/>
        <v>0</v>
      </c>
      <c r="V59" s="380">
        <f t="shared" si="36"/>
        <v>0</v>
      </c>
      <c r="W59" s="380">
        <f t="shared" si="36"/>
        <v>0</v>
      </c>
      <c r="X59" s="380">
        <f t="shared" si="36"/>
        <v>0</v>
      </c>
      <c r="Y59" s="380">
        <f t="shared" si="36"/>
        <v>0</v>
      </c>
      <c r="Z59" s="380">
        <f t="shared" si="36"/>
        <v>0</v>
      </c>
      <c r="AA59" s="380">
        <f t="shared" si="36"/>
        <v>0</v>
      </c>
    </row>
    <row r="60" spans="1:27" s="345" customFormat="1" ht="37.5" customHeight="1">
      <c r="A60" s="1027" t="s">
        <v>178</v>
      </c>
      <c r="B60" s="1027"/>
      <c r="C60" s="1027"/>
      <c r="D60" s="1027"/>
      <c r="E60" s="1027"/>
      <c r="F60" s="1027"/>
      <c r="G60" s="1027"/>
      <c r="H60" s="1027"/>
      <c r="I60" s="1027"/>
      <c r="J60" s="1027"/>
      <c r="K60" s="1027"/>
      <c r="L60" s="1027"/>
      <c r="M60" s="1027"/>
      <c r="N60" s="1027"/>
      <c r="O60" s="1027"/>
      <c r="P60" s="1027"/>
      <c r="Q60" s="1027"/>
      <c r="R60" s="1027"/>
      <c r="S60" s="1027"/>
      <c r="T60" s="1027"/>
      <c r="U60" s="1027"/>
      <c r="V60" s="1027"/>
      <c r="W60" s="1027"/>
      <c r="X60" s="1027"/>
      <c r="Y60" s="1027"/>
      <c r="Z60" s="1027"/>
      <c r="AA60" s="1027"/>
    </row>
    <row r="61" spans="1:27" s="345" customFormat="1"/>
    <row r="62" spans="1:27" s="345" customFormat="1"/>
    <row r="63" spans="1:27" s="345" customFormat="1"/>
    <row r="64" spans="1:27" s="345" customFormat="1"/>
  </sheetData>
  <mergeCells count="17">
    <mergeCell ref="A60:AA60"/>
    <mergeCell ref="A13:AA13"/>
    <mergeCell ref="A15:A18"/>
    <mergeCell ref="B15:B18"/>
    <mergeCell ref="C15:C18"/>
    <mergeCell ref="D15:D18"/>
    <mergeCell ref="E15:S16"/>
    <mergeCell ref="T15:Z17"/>
    <mergeCell ref="AA15:AA18"/>
    <mergeCell ref="E17:K17"/>
    <mergeCell ref="L17:S17"/>
    <mergeCell ref="A12:AA12"/>
    <mergeCell ref="A4:AA4"/>
    <mergeCell ref="A5:AA5"/>
    <mergeCell ref="A7:AA7"/>
    <mergeCell ref="A8:AA8"/>
    <mergeCell ref="A10:AA10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H55"/>
  <sheetViews>
    <sheetView topLeftCell="A19" workbookViewId="0">
      <selection activeCell="L55" sqref="L55"/>
    </sheetView>
  </sheetViews>
  <sheetFormatPr defaultColWidth="9" defaultRowHeight="15.75" customHeight="1"/>
  <cols>
    <col min="1" max="1" width="9.125" style="1" customWidth="1"/>
    <col min="2" max="2" width="34" style="1" customWidth="1"/>
    <col min="3" max="3" width="16.625" style="1" customWidth="1"/>
    <col min="4" max="4" width="28" style="1" customWidth="1"/>
    <col min="5" max="5" width="6.125" style="1" customWidth="1"/>
    <col min="6" max="6" width="5.375" style="1" customWidth="1"/>
    <col min="7" max="7" width="5.25" style="1" customWidth="1"/>
    <col min="8" max="8" width="6.625" style="1" customWidth="1"/>
    <col min="9" max="9" width="6.875" style="1" customWidth="1"/>
    <col min="10" max="10" width="10.375" style="1" customWidth="1"/>
    <col min="11" max="11" width="5.5" style="1" customWidth="1"/>
    <col min="12" max="12" width="6.5" style="1" customWidth="1"/>
    <col min="13" max="14" width="6.125" style="1" customWidth="1"/>
    <col min="15" max="20" width="5.125" style="1" customWidth="1"/>
    <col min="21" max="21" width="16.25" style="1" customWidth="1"/>
    <col min="22" max="22" width="7.5" style="1" customWidth="1"/>
    <col min="23" max="23" width="6.875" style="1" customWidth="1"/>
    <col min="24" max="24" width="9" style="1" customWidth="1"/>
    <col min="25" max="25" width="8.875" style="1" customWidth="1"/>
    <col min="26" max="54" width="9" style="1" customWidth="1"/>
    <col min="55" max="16384" width="9" style="1"/>
  </cols>
  <sheetData>
    <row r="1" spans="1:34" ht="18.75">
      <c r="U1" s="3" t="s">
        <v>186</v>
      </c>
      <c r="X1" s="17"/>
      <c r="AC1" s="17"/>
    </row>
    <row r="2" spans="1:34" ht="18.75">
      <c r="U2" s="4" t="s">
        <v>1</v>
      </c>
      <c r="X2" s="17"/>
      <c r="AC2" s="17"/>
    </row>
    <row r="3" spans="1:34" ht="18.75">
      <c r="U3" s="4" t="s">
        <v>2</v>
      </c>
      <c r="X3" s="17"/>
      <c r="AC3" s="17"/>
    </row>
    <row r="4" spans="1:34" s="23" customFormat="1" ht="18.75" customHeight="1">
      <c r="A4" s="1029" t="s">
        <v>1106</v>
      </c>
      <c r="B4" s="1029"/>
      <c r="C4" s="1029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32"/>
      <c r="W4" s="32"/>
      <c r="X4" s="32"/>
      <c r="Y4" s="32"/>
      <c r="Z4" s="24"/>
      <c r="AA4" s="24"/>
      <c r="AB4" s="24"/>
      <c r="AC4" s="24"/>
      <c r="AD4" s="24"/>
    </row>
    <row r="5" spans="1:34" ht="18.75" customHeight="1">
      <c r="A5" s="944" t="s">
        <v>1107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4" ht="18.7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</row>
    <row r="7" spans="1:34" ht="18.75" customHeight="1">
      <c r="A7" s="1030" t="s">
        <v>187</v>
      </c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944"/>
      <c r="O7" s="944"/>
      <c r="P7" s="944"/>
      <c r="Q7" s="944"/>
      <c r="R7" s="944"/>
      <c r="S7" s="944"/>
      <c r="T7" s="944"/>
      <c r="U7" s="944"/>
      <c r="V7" s="5"/>
      <c r="W7" s="5"/>
      <c r="X7" s="5"/>
      <c r="Y7" s="5"/>
      <c r="Z7" s="5"/>
      <c r="AA7" s="5"/>
      <c r="AB7" s="5"/>
      <c r="AC7" s="5"/>
      <c r="AD7" s="5"/>
    </row>
    <row r="8" spans="1:34" ht="15.75" customHeight="1">
      <c r="A8" s="1031" t="s">
        <v>188</v>
      </c>
      <c r="B8" s="1031"/>
      <c r="C8" s="1031"/>
      <c r="D8" s="1031"/>
      <c r="E8" s="1031"/>
      <c r="F8" s="1031"/>
      <c r="G8" s="1031"/>
      <c r="H8" s="1031"/>
      <c r="I8" s="1031"/>
      <c r="J8" s="1031"/>
      <c r="K8" s="1031"/>
      <c r="L8" s="1031"/>
      <c r="M8" s="1031"/>
      <c r="N8" s="1031"/>
      <c r="O8" s="1031"/>
      <c r="P8" s="1031"/>
      <c r="Q8" s="1031"/>
      <c r="R8" s="1031"/>
      <c r="S8" s="1031"/>
      <c r="T8" s="1031"/>
      <c r="U8" s="1031"/>
      <c r="V8" s="33"/>
      <c r="W8" s="33"/>
      <c r="X8" s="33"/>
      <c r="Y8" s="33"/>
      <c r="Z8" s="19"/>
      <c r="AA8" s="19"/>
      <c r="AB8" s="19"/>
      <c r="AC8" s="19"/>
      <c r="AD8" s="19"/>
    </row>
    <row r="9" spans="1:34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</row>
    <row r="10" spans="1:34" ht="18.75">
      <c r="A10" s="945" t="s">
        <v>1083</v>
      </c>
      <c r="B10" s="945"/>
      <c r="C10" s="945"/>
      <c r="D10" s="945"/>
      <c r="E10" s="945"/>
      <c r="F10" s="945"/>
      <c r="G10" s="945"/>
      <c r="H10" s="945"/>
      <c r="I10" s="945"/>
      <c r="J10" s="945"/>
      <c r="K10" s="945"/>
      <c r="L10" s="945"/>
      <c r="M10" s="945"/>
      <c r="N10" s="945"/>
      <c r="O10" s="945"/>
      <c r="P10" s="945"/>
      <c r="Q10" s="945"/>
      <c r="R10" s="945"/>
      <c r="S10" s="945"/>
      <c r="T10" s="945"/>
      <c r="U10" s="945"/>
      <c r="V10" s="18"/>
      <c r="W10" s="18"/>
      <c r="X10" s="18"/>
      <c r="Y10" s="18"/>
      <c r="Z10" s="18"/>
      <c r="AA10" s="18"/>
      <c r="AB10" s="18"/>
      <c r="AC10" s="18"/>
      <c r="AD10" s="18"/>
    </row>
    <row r="11" spans="1:34" ht="18.75">
      <c r="AD11" s="4"/>
    </row>
    <row r="12" spans="1:34" ht="35.25" customHeight="1">
      <c r="A12" s="940" t="s">
        <v>1108</v>
      </c>
      <c r="B12" s="940"/>
      <c r="C12" s="940"/>
      <c r="D12" s="940"/>
      <c r="E12" s="940"/>
      <c r="F12" s="940"/>
      <c r="G12" s="940"/>
      <c r="H12" s="940"/>
      <c r="I12" s="940"/>
      <c r="J12" s="940"/>
      <c r="K12" s="940"/>
      <c r="L12" s="940"/>
      <c r="M12" s="940"/>
      <c r="N12" s="940"/>
      <c r="O12" s="940"/>
      <c r="P12" s="940"/>
      <c r="Q12" s="940"/>
      <c r="R12" s="940"/>
      <c r="S12" s="940"/>
      <c r="T12" s="940"/>
      <c r="U12" s="940"/>
      <c r="V12" s="25"/>
      <c r="W12" s="25"/>
      <c r="X12" s="25"/>
      <c r="Y12" s="25"/>
      <c r="Z12" s="25"/>
      <c r="AA12" s="20"/>
      <c r="AB12" s="20"/>
      <c r="AC12" s="20"/>
      <c r="AD12" s="20"/>
    </row>
    <row r="13" spans="1:34">
      <c r="A13" s="1028" t="s">
        <v>189</v>
      </c>
      <c r="B13" s="1028"/>
      <c r="C13" s="1028"/>
      <c r="D13" s="1028"/>
      <c r="E13" s="1028"/>
      <c r="F13" s="1028"/>
      <c r="G13" s="1028"/>
      <c r="H13" s="1028"/>
      <c r="I13" s="1028"/>
      <c r="J13" s="1028"/>
      <c r="K13" s="1028"/>
      <c r="L13" s="1028"/>
      <c r="M13" s="1028"/>
      <c r="N13" s="1028"/>
      <c r="O13" s="1028"/>
      <c r="P13" s="1028"/>
      <c r="Q13" s="1028"/>
      <c r="R13" s="1028"/>
      <c r="S13" s="1028"/>
      <c r="T13" s="1028"/>
      <c r="U13" s="1028"/>
      <c r="V13" s="19"/>
      <c r="W13" s="19"/>
      <c r="X13" s="19"/>
      <c r="Y13" s="19"/>
      <c r="Z13" s="19"/>
      <c r="AA13" s="19"/>
      <c r="AB13" s="19"/>
      <c r="AC13" s="19"/>
      <c r="AD13" s="19"/>
    </row>
    <row r="14" spans="1:34">
      <c r="B14" s="156"/>
      <c r="C14" s="30"/>
      <c r="D14" s="30"/>
      <c r="E14" s="162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H14" s="29"/>
    </row>
    <row r="15" spans="1:34">
      <c r="A15" s="980"/>
      <c r="B15" s="980"/>
      <c r="C15" s="980"/>
      <c r="D15" s="980"/>
      <c r="E15" s="980"/>
      <c r="F15" s="980"/>
      <c r="G15" s="980"/>
      <c r="H15" s="980"/>
      <c r="I15" s="980"/>
      <c r="J15" s="980"/>
      <c r="K15" s="980"/>
      <c r="L15" s="980"/>
      <c r="M15" s="980"/>
      <c r="N15" s="980"/>
      <c r="O15" s="980"/>
      <c r="P15" s="980"/>
      <c r="Q15" s="980"/>
      <c r="R15" s="980"/>
      <c r="S15" s="980"/>
      <c r="T15" s="980"/>
      <c r="U15" s="980"/>
    </row>
    <row r="16" spans="1:34">
      <c r="A16" s="976" t="s">
        <v>6</v>
      </c>
      <c r="B16" s="979" t="s">
        <v>7</v>
      </c>
      <c r="C16" s="979" t="s">
        <v>8</v>
      </c>
      <c r="D16" s="976" t="s">
        <v>190</v>
      </c>
      <c r="E16" s="979" t="s">
        <v>1110</v>
      </c>
      <c r="F16" s="979"/>
      <c r="G16" s="979"/>
      <c r="H16" s="979"/>
      <c r="I16" s="979"/>
      <c r="J16" s="979"/>
      <c r="K16" s="979"/>
      <c r="L16" s="979"/>
      <c r="M16" s="979"/>
      <c r="N16" s="979"/>
      <c r="O16" s="979"/>
      <c r="P16" s="979" t="s">
        <v>1105</v>
      </c>
      <c r="Q16" s="979"/>
      <c r="R16" s="979"/>
      <c r="S16" s="979"/>
      <c r="T16" s="979"/>
      <c r="U16" s="979" t="s">
        <v>12</v>
      </c>
      <c r="V16" s="19"/>
    </row>
    <row r="17" spans="1:22">
      <c r="A17" s="977"/>
      <c r="B17" s="979"/>
      <c r="C17" s="979"/>
      <c r="D17" s="977"/>
      <c r="E17" s="979"/>
      <c r="F17" s="979"/>
      <c r="G17" s="979"/>
      <c r="H17" s="979"/>
      <c r="I17" s="979"/>
      <c r="J17" s="979"/>
      <c r="K17" s="979"/>
      <c r="L17" s="979"/>
      <c r="M17" s="979"/>
      <c r="N17" s="979"/>
      <c r="O17" s="979"/>
      <c r="P17" s="979"/>
      <c r="Q17" s="979"/>
      <c r="R17" s="979"/>
      <c r="S17" s="979"/>
      <c r="T17" s="979"/>
      <c r="U17" s="979"/>
      <c r="V17" s="19"/>
    </row>
    <row r="18" spans="1:22" ht="27.75" customHeight="1">
      <c r="A18" s="977"/>
      <c r="B18" s="979"/>
      <c r="C18" s="979"/>
      <c r="D18" s="977"/>
      <c r="E18" s="981" t="s">
        <v>13</v>
      </c>
      <c r="F18" s="981"/>
      <c r="G18" s="981"/>
      <c r="H18" s="981"/>
      <c r="I18" s="981"/>
      <c r="J18" s="981" t="s">
        <v>14</v>
      </c>
      <c r="K18" s="981"/>
      <c r="L18" s="981"/>
      <c r="M18" s="981"/>
      <c r="N18" s="981"/>
      <c r="O18" s="981"/>
      <c r="P18" s="979"/>
      <c r="Q18" s="979"/>
      <c r="R18" s="979"/>
      <c r="S18" s="979"/>
      <c r="T18" s="979"/>
      <c r="U18" s="979"/>
    </row>
    <row r="19" spans="1:22" ht="81.75" customHeight="1">
      <c r="A19" s="978"/>
      <c r="B19" s="979"/>
      <c r="C19" s="979"/>
      <c r="D19" s="978"/>
      <c r="E19" s="163" t="s">
        <v>162</v>
      </c>
      <c r="F19" s="163" t="s">
        <v>163</v>
      </c>
      <c r="G19" s="163" t="s">
        <v>164</v>
      </c>
      <c r="H19" s="163" t="s">
        <v>165</v>
      </c>
      <c r="I19" s="163" t="s">
        <v>166</v>
      </c>
      <c r="J19" s="164" t="s">
        <v>191</v>
      </c>
      <c r="K19" s="163" t="s">
        <v>162</v>
      </c>
      <c r="L19" s="163" t="s">
        <v>163</v>
      </c>
      <c r="M19" s="163" t="s">
        <v>164</v>
      </c>
      <c r="N19" s="163" t="s">
        <v>165</v>
      </c>
      <c r="O19" s="163" t="s">
        <v>166</v>
      </c>
      <c r="P19" s="163" t="s">
        <v>162</v>
      </c>
      <c r="Q19" s="163" t="s">
        <v>163</v>
      </c>
      <c r="R19" s="163" t="s">
        <v>164</v>
      </c>
      <c r="S19" s="163" t="s">
        <v>165</v>
      </c>
      <c r="T19" s="163" t="s">
        <v>166</v>
      </c>
      <c r="U19" s="979"/>
    </row>
    <row r="20" spans="1:22">
      <c r="A20" s="27">
        <v>1</v>
      </c>
      <c r="B20" s="27">
        <v>2</v>
      </c>
      <c r="C20" s="27">
        <v>3</v>
      </c>
      <c r="D20" s="27">
        <v>4</v>
      </c>
      <c r="E20" s="27">
        <f t="shared" ref="E20:U20" si="0">D20+1</f>
        <v>5</v>
      </c>
      <c r="F20" s="27">
        <f t="shared" si="0"/>
        <v>6</v>
      </c>
      <c r="G20" s="27">
        <f t="shared" si="0"/>
        <v>7</v>
      </c>
      <c r="H20" s="27">
        <f t="shared" si="0"/>
        <v>8</v>
      </c>
      <c r="I20" s="27">
        <f t="shared" si="0"/>
        <v>9</v>
      </c>
      <c r="J20" s="27">
        <f t="shared" si="0"/>
        <v>10</v>
      </c>
      <c r="K20" s="27">
        <f t="shared" si="0"/>
        <v>11</v>
      </c>
      <c r="L20" s="27">
        <f t="shared" si="0"/>
        <v>12</v>
      </c>
      <c r="M20" s="27">
        <f t="shared" si="0"/>
        <v>13</v>
      </c>
      <c r="N20" s="27">
        <f t="shared" si="0"/>
        <v>14</v>
      </c>
      <c r="O20" s="27">
        <f t="shared" si="0"/>
        <v>15</v>
      </c>
      <c r="P20" s="27">
        <f t="shared" si="0"/>
        <v>16</v>
      </c>
      <c r="Q20" s="27">
        <f t="shared" si="0"/>
        <v>17</v>
      </c>
      <c r="R20" s="27">
        <f t="shared" si="0"/>
        <v>18</v>
      </c>
      <c r="S20" s="27">
        <f t="shared" si="0"/>
        <v>19</v>
      </c>
      <c r="T20" s="27">
        <f t="shared" si="0"/>
        <v>20</v>
      </c>
      <c r="U20" s="27">
        <f t="shared" si="0"/>
        <v>21</v>
      </c>
    </row>
    <row r="21" spans="1:22" ht="31.5">
      <c r="A21" s="410" t="s">
        <v>23</v>
      </c>
      <c r="B21" s="411" t="s">
        <v>24</v>
      </c>
      <c r="C21" s="41" t="s">
        <v>25</v>
      </c>
      <c r="D21" s="364" t="s">
        <v>176</v>
      </c>
      <c r="E21" s="21">
        <f t="shared" ref="E21:E55" si="1">E22</f>
        <v>0</v>
      </c>
      <c r="F21" s="21">
        <f t="shared" ref="F21:F55" si="2">F22</f>
        <v>0</v>
      </c>
      <c r="G21" s="21">
        <f t="shared" ref="G21:G55" si="3">G22</f>
        <v>0</v>
      </c>
      <c r="H21" s="21">
        <f t="shared" ref="H21:H55" si="4">H22</f>
        <v>0</v>
      </c>
      <c r="I21" s="21">
        <f t="shared" ref="I21:I55" si="5">I22</f>
        <v>0</v>
      </c>
      <c r="J21" s="34" t="s">
        <v>176</v>
      </c>
      <c r="K21" s="21">
        <f t="shared" ref="K21:K55" si="6">K22</f>
        <v>0</v>
      </c>
      <c r="L21" s="21">
        <f t="shared" ref="L21:L55" si="7">L22</f>
        <v>0</v>
      </c>
      <c r="M21" s="21">
        <f t="shared" ref="M21:M55" si="8">M22</f>
        <v>0</v>
      </c>
      <c r="N21" s="21">
        <f t="shared" ref="N21:N55" si="9">N22</f>
        <v>0</v>
      </c>
      <c r="O21" s="21">
        <f t="shared" ref="O21:O55" si="10">O22</f>
        <v>0</v>
      </c>
      <c r="P21" s="21">
        <f t="shared" ref="P21:P55" si="11">P22</f>
        <v>0</v>
      </c>
      <c r="Q21" s="21">
        <f t="shared" ref="Q21:Q55" si="12">Q22</f>
        <v>0</v>
      </c>
      <c r="R21" s="21">
        <f t="shared" ref="R21:R55" si="13">R22</f>
        <v>0</v>
      </c>
      <c r="S21" s="21">
        <f t="shared" ref="S21:S55" si="14">S22</f>
        <v>0</v>
      </c>
      <c r="T21" s="21">
        <f t="shared" ref="T21:T55" si="15">T22</f>
        <v>0</v>
      </c>
      <c r="U21" s="21">
        <f t="shared" ref="U21:U55" si="16">U22</f>
        <v>0</v>
      </c>
    </row>
    <row r="22" spans="1:22" ht="31.5">
      <c r="A22" s="412" t="s">
        <v>26</v>
      </c>
      <c r="B22" s="413" t="s">
        <v>27</v>
      </c>
      <c r="C22" s="41" t="s">
        <v>25</v>
      </c>
      <c r="D22" s="364" t="s">
        <v>176</v>
      </c>
      <c r="E22" s="21">
        <f t="shared" si="1"/>
        <v>0</v>
      </c>
      <c r="F22" s="21">
        <f t="shared" si="2"/>
        <v>0</v>
      </c>
      <c r="G22" s="21">
        <f t="shared" si="3"/>
        <v>0</v>
      </c>
      <c r="H22" s="21">
        <f t="shared" si="4"/>
        <v>0</v>
      </c>
      <c r="I22" s="21">
        <f t="shared" si="5"/>
        <v>0</v>
      </c>
      <c r="J22" s="34" t="s">
        <v>176</v>
      </c>
      <c r="K22" s="21">
        <f>K23</f>
        <v>0</v>
      </c>
      <c r="L22" s="21">
        <f>L23</f>
        <v>0</v>
      </c>
      <c r="M22" s="21">
        <f t="shared" si="8"/>
        <v>0</v>
      </c>
      <c r="N22" s="21">
        <f t="shared" si="9"/>
        <v>0</v>
      </c>
      <c r="O22" s="21">
        <f t="shared" si="10"/>
        <v>0</v>
      </c>
      <c r="P22" s="21">
        <f t="shared" si="11"/>
        <v>0</v>
      </c>
      <c r="Q22" s="21">
        <f t="shared" si="12"/>
        <v>0</v>
      </c>
      <c r="R22" s="21">
        <f t="shared" si="13"/>
        <v>0</v>
      </c>
      <c r="S22" s="21">
        <f t="shared" si="14"/>
        <v>0</v>
      </c>
      <c r="T22" s="21">
        <f t="shared" si="15"/>
        <v>0</v>
      </c>
      <c r="U22" s="21">
        <f t="shared" si="16"/>
        <v>0</v>
      </c>
    </row>
    <row r="23" spans="1:22" ht="47.25">
      <c r="A23" s="412" t="s">
        <v>28</v>
      </c>
      <c r="B23" s="413" t="s">
        <v>29</v>
      </c>
      <c r="C23" s="41" t="s">
        <v>25</v>
      </c>
      <c r="D23" s="364" t="s">
        <v>176</v>
      </c>
      <c r="E23" s="21">
        <f t="shared" si="1"/>
        <v>0</v>
      </c>
      <c r="F23" s="21">
        <f t="shared" si="2"/>
        <v>0</v>
      </c>
      <c r="G23" s="21">
        <f t="shared" si="3"/>
        <v>0</v>
      </c>
      <c r="H23" s="21">
        <f t="shared" si="4"/>
        <v>0</v>
      </c>
      <c r="I23" s="21">
        <f t="shared" si="5"/>
        <v>0</v>
      </c>
      <c r="J23" s="34" t="s">
        <v>176</v>
      </c>
      <c r="K23" s="21">
        <f t="shared" si="6"/>
        <v>0</v>
      </c>
      <c r="L23" s="21">
        <f t="shared" si="7"/>
        <v>0</v>
      </c>
      <c r="M23" s="21">
        <f t="shared" si="8"/>
        <v>0</v>
      </c>
      <c r="N23" s="21">
        <f t="shared" si="9"/>
        <v>0</v>
      </c>
      <c r="O23" s="21">
        <f t="shared" si="10"/>
        <v>0</v>
      </c>
      <c r="P23" s="21">
        <f t="shared" si="11"/>
        <v>0</v>
      </c>
      <c r="Q23" s="21">
        <f t="shared" si="12"/>
        <v>0</v>
      </c>
      <c r="R23" s="21">
        <f t="shared" si="13"/>
        <v>0</v>
      </c>
      <c r="S23" s="21">
        <f t="shared" si="14"/>
        <v>0</v>
      </c>
      <c r="T23" s="21">
        <f t="shared" si="15"/>
        <v>0</v>
      </c>
      <c r="U23" s="21">
        <f t="shared" si="16"/>
        <v>0</v>
      </c>
    </row>
    <row r="24" spans="1:22" ht="31.5">
      <c r="A24" s="412" t="s">
        <v>30</v>
      </c>
      <c r="B24" s="413" t="s">
        <v>31</v>
      </c>
      <c r="C24" s="41" t="s">
        <v>25</v>
      </c>
      <c r="D24" s="364" t="s">
        <v>176</v>
      </c>
      <c r="E24" s="21">
        <f t="shared" si="1"/>
        <v>0</v>
      </c>
      <c r="F24" s="21">
        <f t="shared" si="2"/>
        <v>0</v>
      </c>
      <c r="G24" s="21">
        <f t="shared" si="3"/>
        <v>0</v>
      </c>
      <c r="H24" s="21">
        <f t="shared" si="4"/>
        <v>0</v>
      </c>
      <c r="I24" s="21">
        <f t="shared" si="5"/>
        <v>0</v>
      </c>
      <c r="J24" s="34" t="s">
        <v>176</v>
      </c>
      <c r="K24" s="21">
        <f t="shared" si="6"/>
        <v>0</v>
      </c>
      <c r="L24" s="21">
        <f t="shared" si="7"/>
        <v>0</v>
      </c>
      <c r="M24" s="21">
        <f t="shared" si="8"/>
        <v>0</v>
      </c>
      <c r="N24" s="21">
        <f t="shared" si="9"/>
        <v>0</v>
      </c>
      <c r="O24" s="21">
        <f t="shared" si="10"/>
        <v>0</v>
      </c>
      <c r="P24" s="21">
        <f t="shared" si="11"/>
        <v>0</v>
      </c>
      <c r="Q24" s="21">
        <f t="shared" si="12"/>
        <v>0</v>
      </c>
      <c r="R24" s="21">
        <f t="shared" si="13"/>
        <v>0</v>
      </c>
      <c r="S24" s="21">
        <f t="shared" si="14"/>
        <v>0</v>
      </c>
      <c r="T24" s="21">
        <f t="shared" si="15"/>
        <v>0</v>
      </c>
      <c r="U24" s="21">
        <f t="shared" si="16"/>
        <v>0</v>
      </c>
    </row>
    <row r="25" spans="1:22">
      <c r="A25" s="412">
        <v>1</v>
      </c>
      <c r="B25" s="413" t="s">
        <v>32</v>
      </c>
      <c r="C25" s="41" t="s">
        <v>25</v>
      </c>
      <c r="D25" s="364" t="s">
        <v>176</v>
      </c>
      <c r="E25" s="21">
        <f t="shared" si="1"/>
        <v>0</v>
      </c>
      <c r="F25" s="21">
        <f t="shared" si="2"/>
        <v>0</v>
      </c>
      <c r="G25" s="21">
        <f t="shared" si="3"/>
        <v>0</v>
      </c>
      <c r="H25" s="21">
        <f t="shared" si="4"/>
        <v>0</v>
      </c>
      <c r="I25" s="21">
        <f t="shared" si="5"/>
        <v>0</v>
      </c>
      <c r="J25" s="34" t="s">
        <v>176</v>
      </c>
      <c r="K25" s="21">
        <f t="shared" si="6"/>
        <v>0</v>
      </c>
      <c r="L25" s="21">
        <f t="shared" si="7"/>
        <v>0</v>
      </c>
      <c r="M25" s="21">
        <f t="shared" si="8"/>
        <v>0</v>
      </c>
      <c r="N25" s="21">
        <f t="shared" si="9"/>
        <v>0</v>
      </c>
      <c r="O25" s="21">
        <f t="shared" si="10"/>
        <v>0</v>
      </c>
      <c r="P25" s="21">
        <f t="shared" si="11"/>
        <v>0</v>
      </c>
      <c r="Q25" s="21">
        <f t="shared" si="12"/>
        <v>0</v>
      </c>
      <c r="R25" s="21">
        <f t="shared" si="13"/>
        <v>0</v>
      </c>
      <c r="S25" s="21">
        <f t="shared" si="14"/>
        <v>0</v>
      </c>
      <c r="T25" s="21">
        <f t="shared" si="15"/>
        <v>0</v>
      </c>
      <c r="U25" s="21">
        <f t="shared" si="16"/>
        <v>0</v>
      </c>
    </row>
    <row r="26" spans="1:22" ht="47.25">
      <c r="A26" s="414" t="s">
        <v>33</v>
      </c>
      <c r="B26" s="413" t="s">
        <v>34</v>
      </c>
      <c r="C26" s="41" t="s">
        <v>25</v>
      </c>
      <c r="D26" s="364" t="s">
        <v>176</v>
      </c>
      <c r="E26" s="21">
        <f t="shared" si="1"/>
        <v>0</v>
      </c>
      <c r="F26" s="21">
        <f t="shared" si="2"/>
        <v>0</v>
      </c>
      <c r="G26" s="21">
        <f t="shared" si="3"/>
        <v>0</v>
      </c>
      <c r="H26" s="21">
        <f t="shared" si="4"/>
        <v>0</v>
      </c>
      <c r="I26" s="21">
        <f t="shared" si="5"/>
        <v>0</v>
      </c>
      <c r="J26" s="34" t="s">
        <v>176</v>
      </c>
      <c r="K26" s="21">
        <f t="shared" si="6"/>
        <v>0</v>
      </c>
      <c r="L26" s="21">
        <f t="shared" si="7"/>
        <v>0</v>
      </c>
      <c r="M26" s="21">
        <f t="shared" si="8"/>
        <v>0</v>
      </c>
      <c r="N26" s="21">
        <f t="shared" si="9"/>
        <v>0</v>
      </c>
      <c r="O26" s="21">
        <f t="shared" si="10"/>
        <v>0</v>
      </c>
      <c r="P26" s="21">
        <f t="shared" si="11"/>
        <v>0</v>
      </c>
      <c r="Q26" s="21">
        <f t="shared" si="12"/>
        <v>0</v>
      </c>
      <c r="R26" s="21">
        <f t="shared" si="13"/>
        <v>0</v>
      </c>
      <c r="S26" s="21">
        <f t="shared" si="14"/>
        <v>0</v>
      </c>
      <c r="T26" s="21">
        <f t="shared" si="15"/>
        <v>0</v>
      </c>
      <c r="U26" s="21">
        <f t="shared" si="16"/>
        <v>0</v>
      </c>
    </row>
    <row r="27" spans="1:22" ht="47.25">
      <c r="A27" s="414" t="s">
        <v>35</v>
      </c>
      <c r="B27" s="413" t="s">
        <v>36</v>
      </c>
      <c r="C27" s="155" t="s">
        <v>25</v>
      </c>
      <c r="D27" s="364" t="s">
        <v>176</v>
      </c>
      <c r="E27" s="21">
        <f t="shared" si="1"/>
        <v>0</v>
      </c>
      <c r="F27" s="21">
        <f t="shared" si="2"/>
        <v>0</v>
      </c>
      <c r="G27" s="21">
        <f t="shared" si="3"/>
        <v>0</v>
      </c>
      <c r="H27" s="21">
        <f t="shared" si="4"/>
        <v>0</v>
      </c>
      <c r="I27" s="21">
        <f t="shared" si="5"/>
        <v>0</v>
      </c>
      <c r="J27" s="34" t="s">
        <v>176</v>
      </c>
      <c r="K27" s="21">
        <f t="shared" si="6"/>
        <v>0</v>
      </c>
      <c r="L27" s="21">
        <f t="shared" si="7"/>
        <v>0</v>
      </c>
      <c r="M27" s="21">
        <f t="shared" si="8"/>
        <v>0</v>
      </c>
      <c r="N27" s="21">
        <f t="shared" si="9"/>
        <v>0</v>
      </c>
      <c r="O27" s="21">
        <f t="shared" si="10"/>
        <v>0</v>
      </c>
      <c r="P27" s="21">
        <f t="shared" si="11"/>
        <v>0</v>
      </c>
      <c r="Q27" s="21">
        <f t="shared" si="12"/>
        <v>0</v>
      </c>
      <c r="R27" s="21">
        <f t="shared" si="13"/>
        <v>0</v>
      </c>
      <c r="S27" s="21">
        <f t="shared" si="14"/>
        <v>0</v>
      </c>
      <c r="T27" s="21">
        <f t="shared" si="15"/>
        <v>0</v>
      </c>
      <c r="U27" s="21">
        <f t="shared" si="16"/>
        <v>0</v>
      </c>
    </row>
    <row r="28" spans="1:22" ht="47.25">
      <c r="A28" s="414" t="s">
        <v>37</v>
      </c>
      <c r="B28" s="413" t="s">
        <v>38</v>
      </c>
      <c r="C28" s="155" t="s">
        <v>25</v>
      </c>
      <c r="D28" s="364" t="s">
        <v>176</v>
      </c>
      <c r="E28" s="21">
        <f t="shared" si="1"/>
        <v>0</v>
      </c>
      <c r="F28" s="21">
        <f t="shared" si="2"/>
        <v>0</v>
      </c>
      <c r="G28" s="21">
        <f t="shared" si="3"/>
        <v>0</v>
      </c>
      <c r="H28" s="21">
        <f t="shared" si="4"/>
        <v>0</v>
      </c>
      <c r="I28" s="21">
        <f t="shared" si="5"/>
        <v>0</v>
      </c>
      <c r="J28" s="34" t="s">
        <v>176</v>
      </c>
      <c r="K28" s="21">
        <f t="shared" si="6"/>
        <v>0</v>
      </c>
      <c r="L28" s="21">
        <f t="shared" si="7"/>
        <v>0</v>
      </c>
      <c r="M28" s="21">
        <f t="shared" si="8"/>
        <v>0</v>
      </c>
      <c r="N28" s="21">
        <f t="shared" si="9"/>
        <v>0</v>
      </c>
      <c r="O28" s="21">
        <f t="shared" si="10"/>
        <v>0</v>
      </c>
      <c r="P28" s="21">
        <f t="shared" si="11"/>
        <v>0</v>
      </c>
      <c r="Q28" s="21">
        <f t="shared" si="12"/>
        <v>0</v>
      </c>
      <c r="R28" s="21">
        <f t="shared" si="13"/>
        <v>0</v>
      </c>
      <c r="S28" s="21">
        <f t="shared" si="14"/>
        <v>0</v>
      </c>
      <c r="T28" s="21">
        <f t="shared" si="15"/>
        <v>0</v>
      </c>
      <c r="U28" s="21">
        <f t="shared" si="16"/>
        <v>0</v>
      </c>
    </row>
    <row r="29" spans="1:22">
      <c r="A29" s="415" t="s">
        <v>39</v>
      </c>
      <c r="B29" s="416" t="s">
        <v>40</v>
      </c>
      <c r="C29" s="417" t="s">
        <v>41</v>
      </c>
      <c r="D29" s="364" t="s">
        <v>176</v>
      </c>
      <c r="E29" s="21">
        <f t="shared" si="1"/>
        <v>0</v>
      </c>
      <c r="F29" s="21">
        <f t="shared" si="2"/>
        <v>0</v>
      </c>
      <c r="G29" s="21">
        <f t="shared" si="3"/>
        <v>0</v>
      </c>
      <c r="H29" s="21">
        <f t="shared" si="4"/>
        <v>0</v>
      </c>
      <c r="I29" s="21">
        <f t="shared" si="5"/>
        <v>0</v>
      </c>
      <c r="J29" s="34" t="s">
        <v>176</v>
      </c>
      <c r="K29" s="21">
        <f t="shared" si="6"/>
        <v>0</v>
      </c>
      <c r="L29" s="21">
        <f t="shared" si="7"/>
        <v>0</v>
      </c>
      <c r="M29" s="21">
        <f t="shared" si="8"/>
        <v>0</v>
      </c>
      <c r="N29" s="21">
        <f t="shared" si="9"/>
        <v>0</v>
      </c>
      <c r="O29" s="21">
        <f t="shared" si="10"/>
        <v>0</v>
      </c>
      <c r="P29" s="21">
        <f t="shared" si="11"/>
        <v>0</v>
      </c>
      <c r="Q29" s="21">
        <f t="shared" si="12"/>
        <v>0</v>
      </c>
      <c r="R29" s="21">
        <f t="shared" si="13"/>
        <v>0</v>
      </c>
      <c r="S29" s="21">
        <f t="shared" si="14"/>
        <v>0</v>
      </c>
      <c r="T29" s="21">
        <f t="shared" si="15"/>
        <v>0</v>
      </c>
      <c r="U29" s="21">
        <f t="shared" si="16"/>
        <v>0</v>
      </c>
    </row>
    <row r="30" spans="1:22" ht="24.75">
      <c r="A30" s="415" t="s">
        <v>42</v>
      </c>
      <c r="B30" s="416" t="s">
        <v>43</v>
      </c>
      <c r="C30" s="417" t="s">
        <v>44</v>
      </c>
      <c r="D30" s="364" t="s">
        <v>176</v>
      </c>
      <c r="E30" s="21">
        <f t="shared" si="1"/>
        <v>0</v>
      </c>
      <c r="F30" s="21">
        <f t="shared" si="2"/>
        <v>0</v>
      </c>
      <c r="G30" s="21">
        <f t="shared" si="3"/>
        <v>0</v>
      </c>
      <c r="H30" s="21">
        <f t="shared" si="4"/>
        <v>0</v>
      </c>
      <c r="I30" s="21">
        <f t="shared" si="5"/>
        <v>0</v>
      </c>
      <c r="J30" s="34" t="s">
        <v>176</v>
      </c>
      <c r="K30" s="21">
        <f t="shared" si="6"/>
        <v>0</v>
      </c>
      <c r="L30" s="21">
        <f t="shared" si="7"/>
        <v>0</v>
      </c>
      <c r="M30" s="21">
        <f t="shared" si="8"/>
        <v>0</v>
      </c>
      <c r="N30" s="21">
        <f t="shared" si="9"/>
        <v>0</v>
      </c>
      <c r="O30" s="21">
        <f t="shared" si="10"/>
        <v>0</v>
      </c>
      <c r="P30" s="21">
        <f t="shared" si="11"/>
        <v>0</v>
      </c>
      <c r="Q30" s="21">
        <f t="shared" si="12"/>
        <v>0</v>
      </c>
      <c r="R30" s="21">
        <f t="shared" si="13"/>
        <v>0</v>
      </c>
      <c r="S30" s="21">
        <f t="shared" si="14"/>
        <v>0</v>
      </c>
      <c r="T30" s="21">
        <f t="shared" si="15"/>
        <v>0</v>
      </c>
      <c r="U30" s="21">
        <f t="shared" si="16"/>
        <v>0</v>
      </c>
    </row>
    <row r="31" spans="1:22" ht="47.25">
      <c r="A31" s="414" t="s">
        <v>45</v>
      </c>
      <c r="B31" s="413" t="s">
        <v>46</v>
      </c>
      <c r="C31" s="155" t="s">
        <v>25</v>
      </c>
      <c r="D31" s="364" t="s">
        <v>176</v>
      </c>
      <c r="E31" s="21">
        <f t="shared" si="1"/>
        <v>0</v>
      </c>
      <c r="F31" s="21">
        <f t="shared" si="2"/>
        <v>0</v>
      </c>
      <c r="G31" s="21">
        <f t="shared" si="3"/>
        <v>0</v>
      </c>
      <c r="H31" s="21">
        <f t="shared" si="4"/>
        <v>0</v>
      </c>
      <c r="I31" s="21">
        <f t="shared" si="5"/>
        <v>0</v>
      </c>
      <c r="J31" s="34" t="s">
        <v>176</v>
      </c>
      <c r="K31" s="21">
        <f t="shared" si="6"/>
        <v>0</v>
      </c>
      <c r="L31" s="21">
        <f t="shared" si="7"/>
        <v>0</v>
      </c>
      <c r="M31" s="21">
        <f t="shared" si="8"/>
        <v>0</v>
      </c>
      <c r="N31" s="21">
        <f t="shared" si="9"/>
        <v>0</v>
      </c>
      <c r="O31" s="21">
        <f t="shared" si="10"/>
        <v>0</v>
      </c>
      <c r="P31" s="21">
        <f t="shared" si="11"/>
        <v>0</v>
      </c>
      <c r="Q31" s="21">
        <f t="shared" si="12"/>
        <v>0</v>
      </c>
      <c r="R31" s="21">
        <f t="shared" si="13"/>
        <v>0</v>
      </c>
      <c r="S31" s="21">
        <f t="shared" si="14"/>
        <v>0</v>
      </c>
      <c r="T31" s="21">
        <f t="shared" si="15"/>
        <v>0</v>
      </c>
      <c r="U31" s="21">
        <f t="shared" si="16"/>
        <v>0</v>
      </c>
    </row>
    <row r="32" spans="1:22" ht="24.75">
      <c r="A32" s="418" t="s">
        <v>47</v>
      </c>
      <c r="B32" s="416" t="s">
        <v>48</v>
      </c>
      <c r="C32" s="417" t="s">
        <v>49</v>
      </c>
      <c r="D32" s="364" t="s">
        <v>176</v>
      </c>
      <c r="E32" s="21">
        <f t="shared" si="1"/>
        <v>0</v>
      </c>
      <c r="F32" s="21">
        <f t="shared" si="2"/>
        <v>0</v>
      </c>
      <c r="G32" s="21">
        <f t="shared" si="3"/>
        <v>0</v>
      </c>
      <c r="H32" s="21">
        <f t="shared" si="4"/>
        <v>0</v>
      </c>
      <c r="I32" s="21">
        <f t="shared" si="5"/>
        <v>0</v>
      </c>
      <c r="J32" s="34" t="s">
        <v>176</v>
      </c>
      <c r="K32" s="21">
        <f t="shared" si="6"/>
        <v>0</v>
      </c>
      <c r="L32" s="21">
        <f t="shared" si="7"/>
        <v>0</v>
      </c>
      <c r="M32" s="21">
        <f t="shared" si="8"/>
        <v>0</v>
      </c>
      <c r="N32" s="21">
        <f t="shared" si="9"/>
        <v>0</v>
      </c>
      <c r="O32" s="21">
        <f t="shared" si="10"/>
        <v>0</v>
      </c>
      <c r="P32" s="21">
        <f t="shared" si="11"/>
        <v>0</v>
      </c>
      <c r="Q32" s="21">
        <f t="shared" si="12"/>
        <v>0</v>
      </c>
      <c r="R32" s="21">
        <f t="shared" si="13"/>
        <v>0</v>
      </c>
      <c r="S32" s="21">
        <f t="shared" si="14"/>
        <v>0</v>
      </c>
      <c r="T32" s="21">
        <f t="shared" si="15"/>
        <v>0</v>
      </c>
      <c r="U32" s="21">
        <f t="shared" si="16"/>
        <v>0</v>
      </c>
    </row>
    <row r="33" spans="1:21" ht="63">
      <c r="A33" s="412" t="s">
        <v>50</v>
      </c>
      <c r="B33" s="413" t="s">
        <v>51</v>
      </c>
      <c r="C33" s="155" t="s">
        <v>25</v>
      </c>
      <c r="D33" s="364" t="s">
        <v>176</v>
      </c>
      <c r="E33" s="21">
        <f t="shared" si="1"/>
        <v>0</v>
      </c>
      <c r="F33" s="21">
        <f t="shared" si="2"/>
        <v>0</v>
      </c>
      <c r="G33" s="21">
        <f t="shared" si="3"/>
        <v>0</v>
      </c>
      <c r="H33" s="21">
        <f t="shared" si="4"/>
        <v>0</v>
      </c>
      <c r="I33" s="21">
        <f t="shared" si="5"/>
        <v>0</v>
      </c>
      <c r="J33" s="34" t="s">
        <v>176</v>
      </c>
      <c r="K33" s="21">
        <f t="shared" si="6"/>
        <v>0</v>
      </c>
      <c r="L33" s="21">
        <f t="shared" si="7"/>
        <v>0</v>
      </c>
      <c r="M33" s="21">
        <f t="shared" si="8"/>
        <v>0</v>
      </c>
      <c r="N33" s="21">
        <f t="shared" si="9"/>
        <v>0</v>
      </c>
      <c r="O33" s="21">
        <f t="shared" si="10"/>
        <v>0</v>
      </c>
      <c r="P33" s="21">
        <f t="shared" si="11"/>
        <v>0</v>
      </c>
      <c r="Q33" s="21">
        <f t="shared" si="12"/>
        <v>0</v>
      </c>
      <c r="R33" s="21">
        <f t="shared" si="13"/>
        <v>0</v>
      </c>
      <c r="S33" s="21">
        <f t="shared" si="14"/>
        <v>0</v>
      </c>
      <c r="T33" s="21">
        <f t="shared" si="15"/>
        <v>0</v>
      </c>
      <c r="U33" s="21">
        <f t="shared" si="16"/>
        <v>0</v>
      </c>
    </row>
    <row r="34" spans="1:21" ht="24.75">
      <c r="A34" s="418" t="s">
        <v>52</v>
      </c>
      <c r="B34" s="416" t="s">
        <v>53</v>
      </c>
      <c r="C34" s="417" t="s">
        <v>54</v>
      </c>
      <c r="D34" s="364" t="s">
        <v>176</v>
      </c>
      <c r="E34" s="21">
        <f t="shared" si="1"/>
        <v>0</v>
      </c>
      <c r="F34" s="21">
        <f t="shared" si="2"/>
        <v>0</v>
      </c>
      <c r="G34" s="21">
        <f t="shared" si="3"/>
        <v>0</v>
      </c>
      <c r="H34" s="21">
        <f t="shared" si="4"/>
        <v>0</v>
      </c>
      <c r="I34" s="21">
        <f t="shared" si="5"/>
        <v>0</v>
      </c>
      <c r="J34" s="34" t="s">
        <v>176</v>
      </c>
      <c r="K34" s="21">
        <f t="shared" si="6"/>
        <v>0</v>
      </c>
      <c r="L34" s="21">
        <f t="shared" si="7"/>
        <v>0</v>
      </c>
      <c r="M34" s="21">
        <f t="shared" si="8"/>
        <v>0</v>
      </c>
      <c r="N34" s="21">
        <f t="shared" si="9"/>
        <v>0</v>
      </c>
      <c r="O34" s="21">
        <f t="shared" si="10"/>
        <v>0</v>
      </c>
      <c r="P34" s="21">
        <f t="shared" si="11"/>
        <v>0</v>
      </c>
      <c r="Q34" s="21">
        <f t="shared" si="12"/>
        <v>0</v>
      </c>
      <c r="R34" s="21">
        <f t="shared" si="13"/>
        <v>0</v>
      </c>
      <c r="S34" s="21">
        <f t="shared" si="14"/>
        <v>0</v>
      </c>
      <c r="T34" s="21">
        <f t="shared" si="15"/>
        <v>0</v>
      </c>
      <c r="U34" s="21">
        <f t="shared" si="16"/>
        <v>0</v>
      </c>
    </row>
    <row r="35" spans="1:21" ht="63">
      <c r="A35" s="414" t="s">
        <v>55</v>
      </c>
      <c r="B35" s="413" t="s">
        <v>56</v>
      </c>
      <c r="C35" s="155" t="s">
        <v>25</v>
      </c>
      <c r="D35" s="364" t="s">
        <v>176</v>
      </c>
      <c r="E35" s="21">
        <f t="shared" si="1"/>
        <v>0</v>
      </c>
      <c r="F35" s="21">
        <f t="shared" si="2"/>
        <v>0</v>
      </c>
      <c r="G35" s="21">
        <f t="shared" si="3"/>
        <v>0</v>
      </c>
      <c r="H35" s="21">
        <f t="shared" si="4"/>
        <v>0</v>
      </c>
      <c r="I35" s="21">
        <f t="shared" si="5"/>
        <v>0</v>
      </c>
      <c r="J35" s="34" t="s">
        <v>176</v>
      </c>
      <c r="K35" s="21">
        <f t="shared" si="6"/>
        <v>0</v>
      </c>
      <c r="L35" s="21">
        <f t="shared" si="7"/>
        <v>0</v>
      </c>
      <c r="M35" s="21">
        <f t="shared" si="8"/>
        <v>0</v>
      </c>
      <c r="N35" s="21">
        <f t="shared" si="9"/>
        <v>0</v>
      </c>
      <c r="O35" s="21">
        <f t="shared" si="10"/>
        <v>0</v>
      </c>
      <c r="P35" s="21">
        <f t="shared" si="11"/>
        <v>0</v>
      </c>
      <c r="Q35" s="21">
        <f t="shared" si="12"/>
        <v>0</v>
      </c>
      <c r="R35" s="21">
        <f t="shared" si="13"/>
        <v>0</v>
      </c>
      <c r="S35" s="21">
        <f t="shared" si="14"/>
        <v>0</v>
      </c>
      <c r="T35" s="21">
        <f t="shared" si="15"/>
        <v>0</v>
      </c>
      <c r="U35" s="21">
        <f t="shared" si="16"/>
        <v>0</v>
      </c>
    </row>
    <row r="36" spans="1:21" ht="63">
      <c r="A36" s="414" t="s">
        <v>57</v>
      </c>
      <c r="B36" s="413" t="s">
        <v>58</v>
      </c>
      <c r="C36" s="155" t="s">
        <v>25</v>
      </c>
      <c r="D36" s="364" t="s">
        <v>176</v>
      </c>
      <c r="E36" s="21">
        <f t="shared" si="1"/>
        <v>0</v>
      </c>
      <c r="F36" s="21">
        <f t="shared" si="2"/>
        <v>0</v>
      </c>
      <c r="G36" s="21">
        <f t="shared" si="3"/>
        <v>0</v>
      </c>
      <c r="H36" s="21">
        <f t="shared" si="4"/>
        <v>0</v>
      </c>
      <c r="I36" s="21">
        <f t="shared" si="5"/>
        <v>0</v>
      </c>
      <c r="J36" s="34" t="s">
        <v>176</v>
      </c>
      <c r="K36" s="21">
        <f t="shared" si="6"/>
        <v>0</v>
      </c>
      <c r="L36" s="21">
        <f t="shared" si="7"/>
        <v>0</v>
      </c>
      <c r="M36" s="21">
        <f t="shared" si="8"/>
        <v>0</v>
      </c>
      <c r="N36" s="21">
        <f t="shared" si="9"/>
        <v>0</v>
      </c>
      <c r="O36" s="21">
        <f t="shared" si="10"/>
        <v>0</v>
      </c>
      <c r="P36" s="21">
        <f t="shared" si="11"/>
        <v>0</v>
      </c>
      <c r="Q36" s="21">
        <f t="shared" si="12"/>
        <v>0</v>
      </c>
      <c r="R36" s="21">
        <f t="shared" si="13"/>
        <v>0</v>
      </c>
      <c r="S36" s="21">
        <f t="shared" si="14"/>
        <v>0</v>
      </c>
      <c r="T36" s="21">
        <f t="shared" si="15"/>
        <v>0</v>
      </c>
      <c r="U36" s="21">
        <f t="shared" si="16"/>
        <v>0</v>
      </c>
    </row>
    <row r="37" spans="1:21" ht="36.75">
      <c r="A37" s="418" t="s">
        <v>59</v>
      </c>
      <c r="B37" s="416" t="s">
        <v>60</v>
      </c>
      <c r="C37" s="417" t="s">
        <v>61</v>
      </c>
      <c r="D37" s="364" t="s">
        <v>176</v>
      </c>
      <c r="E37" s="21">
        <f t="shared" si="1"/>
        <v>0</v>
      </c>
      <c r="F37" s="21">
        <f t="shared" si="2"/>
        <v>0</v>
      </c>
      <c r="G37" s="21">
        <f t="shared" si="3"/>
        <v>0</v>
      </c>
      <c r="H37" s="21">
        <f t="shared" si="4"/>
        <v>0</v>
      </c>
      <c r="I37" s="21">
        <f t="shared" si="5"/>
        <v>0</v>
      </c>
      <c r="J37" s="34" t="s">
        <v>176</v>
      </c>
      <c r="K37" s="21">
        <f t="shared" si="6"/>
        <v>0</v>
      </c>
      <c r="L37" s="21">
        <f t="shared" si="7"/>
        <v>0</v>
      </c>
      <c r="M37" s="21">
        <f t="shared" si="8"/>
        <v>0</v>
      </c>
      <c r="N37" s="21">
        <f t="shared" si="9"/>
        <v>0</v>
      </c>
      <c r="O37" s="21">
        <f t="shared" si="10"/>
        <v>0</v>
      </c>
      <c r="P37" s="21">
        <f t="shared" si="11"/>
        <v>0</v>
      </c>
      <c r="Q37" s="21">
        <f t="shared" si="12"/>
        <v>0</v>
      </c>
      <c r="R37" s="21">
        <f t="shared" si="13"/>
        <v>0</v>
      </c>
      <c r="S37" s="21">
        <f t="shared" si="14"/>
        <v>0</v>
      </c>
      <c r="T37" s="21">
        <f t="shared" si="15"/>
        <v>0</v>
      </c>
      <c r="U37" s="21">
        <f t="shared" si="16"/>
        <v>0</v>
      </c>
    </row>
    <row r="38" spans="1:21" ht="47.25">
      <c r="A38" s="414" t="s">
        <v>62</v>
      </c>
      <c r="B38" s="413" t="s">
        <v>63</v>
      </c>
      <c r="C38" s="41" t="s">
        <v>25</v>
      </c>
      <c r="D38" s="364" t="s">
        <v>176</v>
      </c>
      <c r="E38" s="21">
        <f t="shared" si="1"/>
        <v>0</v>
      </c>
      <c r="F38" s="21">
        <f t="shared" si="2"/>
        <v>0</v>
      </c>
      <c r="G38" s="21">
        <f t="shared" si="3"/>
        <v>0</v>
      </c>
      <c r="H38" s="21">
        <f t="shared" si="4"/>
        <v>0</v>
      </c>
      <c r="I38" s="21">
        <f t="shared" si="5"/>
        <v>0</v>
      </c>
      <c r="J38" s="34" t="s">
        <v>176</v>
      </c>
      <c r="K38" s="21">
        <f t="shared" si="6"/>
        <v>0</v>
      </c>
      <c r="L38" s="21">
        <f t="shared" si="7"/>
        <v>0</v>
      </c>
      <c r="M38" s="21">
        <f t="shared" si="8"/>
        <v>0</v>
      </c>
      <c r="N38" s="21">
        <f t="shared" si="9"/>
        <v>0</v>
      </c>
      <c r="O38" s="21">
        <f t="shared" si="10"/>
        <v>0</v>
      </c>
      <c r="P38" s="21">
        <f t="shared" si="11"/>
        <v>0</v>
      </c>
      <c r="Q38" s="21">
        <f t="shared" si="12"/>
        <v>0</v>
      </c>
      <c r="R38" s="21">
        <f t="shared" si="13"/>
        <v>0</v>
      </c>
      <c r="S38" s="21">
        <f t="shared" si="14"/>
        <v>0</v>
      </c>
      <c r="T38" s="21">
        <f t="shared" si="15"/>
        <v>0</v>
      </c>
      <c r="U38" s="21">
        <f t="shared" si="16"/>
        <v>0</v>
      </c>
    </row>
    <row r="39" spans="1:21" ht="48.75">
      <c r="A39" s="418" t="s">
        <v>64</v>
      </c>
      <c r="B39" s="419" t="s">
        <v>65</v>
      </c>
      <c r="C39" s="417" t="s">
        <v>66</v>
      </c>
      <c r="D39" s="364" t="s">
        <v>176</v>
      </c>
      <c r="E39" s="21">
        <f t="shared" si="1"/>
        <v>0</v>
      </c>
      <c r="F39" s="21">
        <f t="shared" si="2"/>
        <v>0</v>
      </c>
      <c r="G39" s="21">
        <f t="shared" si="3"/>
        <v>0</v>
      </c>
      <c r="H39" s="21">
        <f t="shared" si="4"/>
        <v>0</v>
      </c>
      <c r="I39" s="21">
        <f t="shared" si="5"/>
        <v>0</v>
      </c>
      <c r="J39" s="34" t="s">
        <v>176</v>
      </c>
      <c r="K39" s="21">
        <f t="shared" si="6"/>
        <v>0</v>
      </c>
      <c r="L39" s="21">
        <f t="shared" si="7"/>
        <v>0</v>
      </c>
      <c r="M39" s="21">
        <f t="shared" si="8"/>
        <v>0</v>
      </c>
      <c r="N39" s="21">
        <f t="shared" si="9"/>
        <v>0</v>
      </c>
      <c r="O39" s="21">
        <f t="shared" si="10"/>
        <v>0</v>
      </c>
      <c r="P39" s="21">
        <f t="shared" si="11"/>
        <v>0</v>
      </c>
      <c r="Q39" s="21">
        <f t="shared" si="12"/>
        <v>0</v>
      </c>
      <c r="R39" s="21">
        <f t="shared" si="13"/>
        <v>0</v>
      </c>
      <c r="S39" s="21">
        <f t="shared" si="14"/>
        <v>0</v>
      </c>
      <c r="T39" s="21">
        <f t="shared" si="15"/>
        <v>0</v>
      </c>
      <c r="U39" s="21">
        <f t="shared" si="16"/>
        <v>0</v>
      </c>
    </row>
    <row r="40" spans="1:21" ht="36.75">
      <c r="A40" s="418" t="s">
        <v>67</v>
      </c>
      <c r="B40" s="419" t="s">
        <v>68</v>
      </c>
      <c r="C40" s="417" t="s">
        <v>69</v>
      </c>
      <c r="D40" s="364" t="s">
        <v>176</v>
      </c>
      <c r="E40" s="21">
        <f t="shared" si="1"/>
        <v>0</v>
      </c>
      <c r="F40" s="21">
        <f t="shared" si="2"/>
        <v>0</v>
      </c>
      <c r="G40" s="21">
        <f t="shared" si="3"/>
        <v>0</v>
      </c>
      <c r="H40" s="21">
        <f t="shared" si="4"/>
        <v>0</v>
      </c>
      <c r="I40" s="21">
        <f t="shared" si="5"/>
        <v>0</v>
      </c>
      <c r="J40" s="34" t="s">
        <v>176</v>
      </c>
      <c r="K40" s="21">
        <f t="shared" si="6"/>
        <v>0</v>
      </c>
      <c r="L40" s="21">
        <f t="shared" si="7"/>
        <v>0</v>
      </c>
      <c r="M40" s="21">
        <f t="shared" si="8"/>
        <v>0</v>
      </c>
      <c r="N40" s="21">
        <f t="shared" si="9"/>
        <v>0</v>
      </c>
      <c r="O40" s="21">
        <f t="shared" si="10"/>
        <v>0</v>
      </c>
      <c r="P40" s="21">
        <f t="shared" si="11"/>
        <v>0</v>
      </c>
      <c r="Q40" s="21">
        <f t="shared" si="12"/>
        <v>0</v>
      </c>
      <c r="R40" s="21">
        <f t="shared" si="13"/>
        <v>0</v>
      </c>
      <c r="S40" s="21">
        <f t="shared" si="14"/>
        <v>0</v>
      </c>
      <c r="T40" s="21">
        <f t="shared" si="15"/>
        <v>0</v>
      </c>
      <c r="U40" s="21">
        <f t="shared" si="16"/>
        <v>0</v>
      </c>
    </row>
    <row r="41" spans="1:21" ht="36.75">
      <c r="A41" s="418" t="s">
        <v>70</v>
      </c>
      <c r="B41" s="419" t="s">
        <v>71</v>
      </c>
      <c r="C41" s="417" t="s">
        <v>72</v>
      </c>
      <c r="D41" s="364" t="s">
        <v>176</v>
      </c>
      <c r="E41" s="21">
        <f t="shared" si="1"/>
        <v>0</v>
      </c>
      <c r="F41" s="21">
        <f t="shared" si="2"/>
        <v>0</v>
      </c>
      <c r="G41" s="21">
        <f t="shared" si="3"/>
        <v>0</v>
      </c>
      <c r="H41" s="21">
        <f t="shared" si="4"/>
        <v>0</v>
      </c>
      <c r="I41" s="21">
        <f t="shared" si="5"/>
        <v>0</v>
      </c>
      <c r="J41" s="34" t="s">
        <v>176</v>
      </c>
      <c r="K41" s="21">
        <f t="shared" si="6"/>
        <v>0</v>
      </c>
      <c r="L41" s="21">
        <f t="shared" si="7"/>
        <v>0</v>
      </c>
      <c r="M41" s="21">
        <f t="shared" si="8"/>
        <v>0</v>
      </c>
      <c r="N41" s="21">
        <f t="shared" si="9"/>
        <v>0</v>
      </c>
      <c r="O41" s="21">
        <f t="shared" si="10"/>
        <v>0</v>
      </c>
      <c r="P41" s="21">
        <f t="shared" si="11"/>
        <v>0</v>
      </c>
      <c r="Q41" s="21">
        <f t="shared" si="12"/>
        <v>0</v>
      </c>
      <c r="R41" s="21">
        <f t="shared" si="13"/>
        <v>0</v>
      </c>
      <c r="S41" s="21">
        <f t="shared" si="14"/>
        <v>0</v>
      </c>
      <c r="T41" s="21">
        <f t="shared" si="15"/>
        <v>0</v>
      </c>
      <c r="U41" s="21">
        <f t="shared" si="16"/>
        <v>0</v>
      </c>
    </row>
    <row r="42" spans="1:21" ht="36.75">
      <c r="A42" s="418" t="s">
        <v>73</v>
      </c>
      <c r="B42" s="419" t="s">
        <v>74</v>
      </c>
      <c r="C42" s="417" t="s">
        <v>75</v>
      </c>
      <c r="D42" s="364" t="s">
        <v>176</v>
      </c>
      <c r="E42" s="21">
        <f t="shared" si="1"/>
        <v>0</v>
      </c>
      <c r="F42" s="21">
        <f t="shared" si="2"/>
        <v>0</v>
      </c>
      <c r="G42" s="21">
        <f t="shared" si="3"/>
        <v>0</v>
      </c>
      <c r="H42" s="21">
        <f t="shared" si="4"/>
        <v>0</v>
      </c>
      <c r="I42" s="21">
        <f t="shared" si="5"/>
        <v>0</v>
      </c>
      <c r="J42" s="34" t="s">
        <v>176</v>
      </c>
      <c r="K42" s="21">
        <f t="shared" si="6"/>
        <v>0</v>
      </c>
      <c r="L42" s="21">
        <f t="shared" si="7"/>
        <v>0</v>
      </c>
      <c r="M42" s="21">
        <f t="shared" si="8"/>
        <v>0</v>
      </c>
      <c r="N42" s="21">
        <f t="shared" si="9"/>
        <v>0</v>
      </c>
      <c r="O42" s="21">
        <f t="shared" si="10"/>
        <v>0</v>
      </c>
      <c r="P42" s="21">
        <f t="shared" si="11"/>
        <v>0</v>
      </c>
      <c r="Q42" s="21">
        <f t="shared" si="12"/>
        <v>0</v>
      </c>
      <c r="R42" s="21">
        <f t="shared" si="13"/>
        <v>0</v>
      </c>
      <c r="S42" s="21">
        <f t="shared" si="14"/>
        <v>0</v>
      </c>
      <c r="T42" s="21">
        <f t="shared" si="15"/>
        <v>0</v>
      </c>
      <c r="U42" s="21">
        <f t="shared" si="16"/>
        <v>0</v>
      </c>
    </row>
    <row r="43" spans="1:21" ht="36.75">
      <c r="A43" s="418" t="s">
        <v>76</v>
      </c>
      <c r="B43" s="419" t="s">
        <v>77</v>
      </c>
      <c r="C43" s="417" t="s">
        <v>78</v>
      </c>
      <c r="D43" s="364" t="s">
        <v>176</v>
      </c>
      <c r="E43" s="21">
        <f t="shared" si="1"/>
        <v>0</v>
      </c>
      <c r="F43" s="21">
        <f t="shared" si="2"/>
        <v>0</v>
      </c>
      <c r="G43" s="21">
        <f t="shared" si="3"/>
        <v>0</v>
      </c>
      <c r="H43" s="21">
        <f t="shared" si="4"/>
        <v>0</v>
      </c>
      <c r="I43" s="21">
        <f t="shared" si="5"/>
        <v>0</v>
      </c>
      <c r="J43" s="34" t="s">
        <v>176</v>
      </c>
      <c r="K43" s="21">
        <f t="shared" si="6"/>
        <v>0</v>
      </c>
      <c r="L43" s="21">
        <f t="shared" si="7"/>
        <v>0</v>
      </c>
      <c r="M43" s="21">
        <f t="shared" si="8"/>
        <v>0</v>
      </c>
      <c r="N43" s="21">
        <f t="shared" si="9"/>
        <v>0</v>
      </c>
      <c r="O43" s="21">
        <f t="shared" si="10"/>
        <v>0</v>
      </c>
      <c r="P43" s="21">
        <f t="shared" si="11"/>
        <v>0</v>
      </c>
      <c r="Q43" s="21">
        <f t="shared" si="12"/>
        <v>0</v>
      </c>
      <c r="R43" s="21">
        <f t="shared" si="13"/>
        <v>0</v>
      </c>
      <c r="S43" s="21">
        <f t="shared" si="14"/>
        <v>0</v>
      </c>
      <c r="T43" s="21">
        <f t="shared" si="15"/>
        <v>0</v>
      </c>
      <c r="U43" s="21">
        <f t="shared" si="16"/>
        <v>0</v>
      </c>
    </row>
    <row r="44" spans="1:21" ht="24.75">
      <c r="A44" s="418" t="s">
        <v>79</v>
      </c>
      <c r="B44" s="419" t="s">
        <v>80</v>
      </c>
      <c r="C44" s="417" t="s">
        <v>81</v>
      </c>
      <c r="D44" s="364" t="s">
        <v>176</v>
      </c>
      <c r="E44" s="21">
        <f t="shared" si="1"/>
        <v>0</v>
      </c>
      <c r="F44" s="21">
        <f t="shared" si="2"/>
        <v>0</v>
      </c>
      <c r="G44" s="21">
        <f t="shared" si="3"/>
        <v>0</v>
      </c>
      <c r="H44" s="21">
        <f t="shared" si="4"/>
        <v>0</v>
      </c>
      <c r="I44" s="21">
        <f t="shared" si="5"/>
        <v>0</v>
      </c>
      <c r="J44" s="34" t="s">
        <v>176</v>
      </c>
      <c r="K44" s="21">
        <f t="shared" si="6"/>
        <v>0</v>
      </c>
      <c r="L44" s="21">
        <f t="shared" si="7"/>
        <v>0</v>
      </c>
      <c r="M44" s="21">
        <f t="shared" si="8"/>
        <v>0</v>
      </c>
      <c r="N44" s="21">
        <f t="shared" si="9"/>
        <v>0</v>
      </c>
      <c r="O44" s="21">
        <f t="shared" si="10"/>
        <v>0</v>
      </c>
      <c r="P44" s="21">
        <f t="shared" si="11"/>
        <v>0</v>
      </c>
      <c r="Q44" s="21">
        <f t="shared" si="12"/>
        <v>0</v>
      </c>
      <c r="R44" s="21">
        <f t="shared" si="13"/>
        <v>0</v>
      </c>
      <c r="S44" s="21">
        <f t="shared" si="14"/>
        <v>0</v>
      </c>
      <c r="T44" s="21">
        <f t="shared" si="15"/>
        <v>0</v>
      </c>
      <c r="U44" s="21">
        <f t="shared" si="16"/>
        <v>0</v>
      </c>
    </row>
    <row r="45" spans="1:21" ht="36.75">
      <c r="A45" s="418" t="s">
        <v>82</v>
      </c>
      <c r="B45" s="419" t="s">
        <v>83</v>
      </c>
      <c r="C45" s="417" t="s">
        <v>84</v>
      </c>
      <c r="D45" s="364" t="s">
        <v>176</v>
      </c>
      <c r="E45" s="21">
        <f t="shared" si="1"/>
        <v>0</v>
      </c>
      <c r="F45" s="21">
        <f t="shared" si="2"/>
        <v>0</v>
      </c>
      <c r="G45" s="21">
        <f t="shared" si="3"/>
        <v>0</v>
      </c>
      <c r="H45" s="21">
        <f t="shared" si="4"/>
        <v>0</v>
      </c>
      <c r="I45" s="21">
        <f t="shared" si="5"/>
        <v>0</v>
      </c>
      <c r="J45" s="34" t="s">
        <v>176</v>
      </c>
      <c r="K45" s="21">
        <f t="shared" si="6"/>
        <v>0</v>
      </c>
      <c r="L45" s="21">
        <f t="shared" si="7"/>
        <v>0</v>
      </c>
      <c r="M45" s="21">
        <f t="shared" si="8"/>
        <v>0</v>
      </c>
      <c r="N45" s="21">
        <f t="shared" si="9"/>
        <v>0</v>
      </c>
      <c r="O45" s="21">
        <f t="shared" si="10"/>
        <v>0</v>
      </c>
      <c r="P45" s="21">
        <f t="shared" si="11"/>
        <v>0</v>
      </c>
      <c r="Q45" s="21">
        <f t="shared" si="12"/>
        <v>0</v>
      </c>
      <c r="R45" s="21">
        <f t="shared" si="13"/>
        <v>0</v>
      </c>
      <c r="S45" s="21">
        <f t="shared" si="14"/>
        <v>0</v>
      </c>
      <c r="T45" s="21">
        <f t="shared" si="15"/>
        <v>0</v>
      </c>
      <c r="U45" s="21">
        <f t="shared" si="16"/>
        <v>0</v>
      </c>
    </row>
    <row r="46" spans="1:21" ht="36">
      <c r="A46" s="418" t="s">
        <v>85</v>
      </c>
      <c r="B46" s="420" t="s">
        <v>86</v>
      </c>
      <c r="C46" s="417" t="s">
        <v>87</v>
      </c>
      <c r="D46" s="364" t="s">
        <v>176</v>
      </c>
      <c r="E46" s="21">
        <f t="shared" si="1"/>
        <v>0</v>
      </c>
      <c r="F46" s="21">
        <f t="shared" si="2"/>
        <v>0</v>
      </c>
      <c r="G46" s="21">
        <f t="shared" si="3"/>
        <v>0</v>
      </c>
      <c r="H46" s="21">
        <f t="shared" si="4"/>
        <v>0</v>
      </c>
      <c r="I46" s="21">
        <f t="shared" si="5"/>
        <v>0</v>
      </c>
      <c r="J46" s="34" t="s">
        <v>176</v>
      </c>
      <c r="K46" s="21">
        <f t="shared" si="6"/>
        <v>0</v>
      </c>
      <c r="L46" s="21">
        <f t="shared" si="7"/>
        <v>0</v>
      </c>
      <c r="M46" s="21">
        <f t="shared" si="8"/>
        <v>0</v>
      </c>
      <c r="N46" s="21">
        <f t="shared" si="9"/>
        <v>0</v>
      </c>
      <c r="O46" s="21">
        <f t="shared" si="10"/>
        <v>0</v>
      </c>
      <c r="P46" s="21">
        <f t="shared" si="11"/>
        <v>0</v>
      </c>
      <c r="Q46" s="21">
        <f t="shared" si="12"/>
        <v>0</v>
      </c>
      <c r="R46" s="21">
        <f t="shared" si="13"/>
        <v>0</v>
      </c>
      <c r="S46" s="21">
        <f t="shared" si="14"/>
        <v>0</v>
      </c>
      <c r="T46" s="21">
        <f t="shared" si="15"/>
        <v>0</v>
      </c>
      <c r="U46" s="21">
        <f t="shared" si="16"/>
        <v>0</v>
      </c>
    </row>
    <row r="47" spans="1:21" ht="36">
      <c r="A47" s="418" t="s">
        <v>88</v>
      </c>
      <c r="B47" s="420" t="s">
        <v>89</v>
      </c>
      <c r="C47" s="417" t="s">
        <v>90</v>
      </c>
      <c r="D47" s="364" t="s">
        <v>176</v>
      </c>
      <c r="E47" s="21">
        <f t="shared" si="1"/>
        <v>0</v>
      </c>
      <c r="F47" s="21">
        <f t="shared" si="2"/>
        <v>0</v>
      </c>
      <c r="G47" s="21">
        <f t="shared" si="3"/>
        <v>0</v>
      </c>
      <c r="H47" s="21">
        <f t="shared" si="4"/>
        <v>0</v>
      </c>
      <c r="I47" s="21">
        <f t="shared" si="5"/>
        <v>0</v>
      </c>
      <c r="J47" s="34" t="s">
        <v>176</v>
      </c>
      <c r="K47" s="21">
        <f t="shared" si="6"/>
        <v>0</v>
      </c>
      <c r="L47" s="21">
        <f t="shared" si="7"/>
        <v>0</v>
      </c>
      <c r="M47" s="21">
        <f t="shared" si="8"/>
        <v>0</v>
      </c>
      <c r="N47" s="21">
        <f t="shared" si="9"/>
        <v>0</v>
      </c>
      <c r="O47" s="21">
        <f t="shared" si="10"/>
        <v>0</v>
      </c>
      <c r="P47" s="21">
        <f t="shared" si="11"/>
        <v>0</v>
      </c>
      <c r="Q47" s="21">
        <f t="shared" si="12"/>
        <v>0</v>
      </c>
      <c r="R47" s="21">
        <f t="shared" si="13"/>
        <v>0</v>
      </c>
      <c r="S47" s="21">
        <f t="shared" si="14"/>
        <v>0</v>
      </c>
      <c r="T47" s="21">
        <f t="shared" si="15"/>
        <v>0</v>
      </c>
      <c r="U47" s="21">
        <f t="shared" si="16"/>
        <v>0</v>
      </c>
    </row>
    <row r="48" spans="1:21" ht="24.75">
      <c r="A48" s="418" t="s">
        <v>91</v>
      </c>
      <c r="B48" s="419" t="s">
        <v>92</v>
      </c>
      <c r="C48" s="417" t="s">
        <v>93</v>
      </c>
      <c r="D48" s="364" t="s">
        <v>176</v>
      </c>
      <c r="E48" s="21">
        <f t="shared" si="1"/>
        <v>0</v>
      </c>
      <c r="F48" s="21">
        <f t="shared" si="2"/>
        <v>0</v>
      </c>
      <c r="G48" s="21">
        <f t="shared" si="3"/>
        <v>0</v>
      </c>
      <c r="H48" s="21">
        <f t="shared" si="4"/>
        <v>0</v>
      </c>
      <c r="I48" s="21">
        <f t="shared" si="5"/>
        <v>0</v>
      </c>
      <c r="J48" s="34" t="s">
        <v>176</v>
      </c>
      <c r="K48" s="21">
        <f t="shared" si="6"/>
        <v>0</v>
      </c>
      <c r="L48" s="21">
        <f t="shared" si="7"/>
        <v>0</v>
      </c>
      <c r="M48" s="21">
        <f t="shared" si="8"/>
        <v>0</v>
      </c>
      <c r="N48" s="21">
        <f t="shared" si="9"/>
        <v>0</v>
      </c>
      <c r="O48" s="21">
        <f t="shared" si="10"/>
        <v>0</v>
      </c>
      <c r="P48" s="21">
        <f t="shared" si="11"/>
        <v>0</v>
      </c>
      <c r="Q48" s="21">
        <f t="shared" si="12"/>
        <v>0</v>
      </c>
      <c r="R48" s="21">
        <f t="shared" si="13"/>
        <v>0</v>
      </c>
      <c r="S48" s="21">
        <f t="shared" si="14"/>
        <v>0</v>
      </c>
      <c r="T48" s="21">
        <f t="shared" si="15"/>
        <v>0</v>
      </c>
      <c r="U48" s="21">
        <f t="shared" si="16"/>
        <v>0</v>
      </c>
    </row>
    <row r="49" spans="1:21" ht="24.75">
      <c r="A49" s="418" t="s">
        <v>94</v>
      </c>
      <c r="B49" s="419" t="s">
        <v>95</v>
      </c>
      <c r="C49" s="417" t="s">
        <v>96</v>
      </c>
      <c r="D49" s="364" t="s">
        <v>176</v>
      </c>
      <c r="E49" s="21">
        <f t="shared" si="1"/>
        <v>0</v>
      </c>
      <c r="F49" s="21">
        <f t="shared" si="2"/>
        <v>0</v>
      </c>
      <c r="G49" s="21">
        <f t="shared" si="3"/>
        <v>0</v>
      </c>
      <c r="H49" s="21">
        <f t="shared" si="4"/>
        <v>0</v>
      </c>
      <c r="I49" s="21">
        <f t="shared" si="5"/>
        <v>0</v>
      </c>
      <c r="J49" s="34" t="s">
        <v>176</v>
      </c>
      <c r="K49" s="21">
        <f t="shared" si="6"/>
        <v>0</v>
      </c>
      <c r="L49" s="21">
        <f t="shared" si="7"/>
        <v>0</v>
      </c>
      <c r="M49" s="21">
        <f t="shared" si="8"/>
        <v>0</v>
      </c>
      <c r="N49" s="21">
        <f t="shared" si="9"/>
        <v>0</v>
      </c>
      <c r="O49" s="21">
        <f t="shared" si="10"/>
        <v>0</v>
      </c>
      <c r="P49" s="21">
        <f t="shared" si="11"/>
        <v>0</v>
      </c>
      <c r="Q49" s="21">
        <f t="shared" si="12"/>
        <v>0</v>
      </c>
      <c r="R49" s="21">
        <f t="shared" si="13"/>
        <v>0</v>
      </c>
      <c r="S49" s="21">
        <f t="shared" si="14"/>
        <v>0</v>
      </c>
      <c r="T49" s="21">
        <f t="shared" si="15"/>
        <v>0</v>
      </c>
      <c r="U49" s="21">
        <f t="shared" si="16"/>
        <v>0</v>
      </c>
    </row>
    <row r="50" spans="1:21" ht="31.5">
      <c r="A50" s="414" t="s">
        <v>97</v>
      </c>
      <c r="B50" s="413" t="s">
        <v>98</v>
      </c>
      <c r="C50" s="41" t="s">
        <v>25</v>
      </c>
      <c r="D50" s="364" t="s">
        <v>176</v>
      </c>
      <c r="E50" s="21">
        <f t="shared" si="1"/>
        <v>0</v>
      </c>
      <c r="F50" s="21">
        <f t="shared" si="2"/>
        <v>0</v>
      </c>
      <c r="G50" s="21">
        <f t="shared" si="3"/>
        <v>0</v>
      </c>
      <c r="H50" s="21">
        <f t="shared" si="4"/>
        <v>0</v>
      </c>
      <c r="I50" s="21">
        <f t="shared" si="5"/>
        <v>0</v>
      </c>
      <c r="J50" s="34" t="s">
        <v>176</v>
      </c>
      <c r="K50" s="21">
        <f t="shared" si="6"/>
        <v>0</v>
      </c>
      <c r="L50" s="21">
        <f t="shared" si="7"/>
        <v>0</v>
      </c>
      <c r="M50" s="21">
        <f t="shared" si="8"/>
        <v>0</v>
      </c>
      <c r="N50" s="21">
        <f t="shared" si="9"/>
        <v>0</v>
      </c>
      <c r="O50" s="21">
        <f t="shared" si="10"/>
        <v>0</v>
      </c>
      <c r="P50" s="21">
        <f t="shared" si="11"/>
        <v>0</v>
      </c>
      <c r="Q50" s="21">
        <f t="shared" si="12"/>
        <v>0</v>
      </c>
      <c r="R50" s="21">
        <f t="shared" si="13"/>
        <v>0</v>
      </c>
      <c r="S50" s="21">
        <f t="shared" si="14"/>
        <v>0</v>
      </c>
      <c r="T50" s="21">
        <f t="shared" si="15"/>
        <v>0</v>
      </c>
      <c r="U50" s="21">
        <f t="shared" si="16"/>
        <v>0</v>
      </c>
    </row>
    <row r="51" spans="1:21" ht="36">
      <c r="A51" s="418" t="s">
        <v>99</v>
      </c>
      <c r="B51" s="421" t="s">
        <v>100</v>
      </c>
      <c r="C51" s="417" t="s">
        <v>101</v>
      </c>
      <c r="D51" s="364" t="s">
        <v>176</v>
      </c>
      <c r="E51" s="21">
        <f t="shared" si="1"/>
        <v>0</v>
      </c>
      <c r="F51" s="21">
        <f t="shared" si="2"/>
        <v>0</v>
      </c>
      <c r="G51" s="21">
        <f t="shared" si="3"/>
        <v>0</v>
      </c>
      <c r="H51" s="21">
        <f t="shared" si="4"/>
        <v>0</v>
      </c>
      <c r="I51" s="21">
        <f t="shared" si="5"/>
        <v>0</v>
      </c>
      <c r="J51" s="34" t="s">
        <v>176</v>
      </c>
      <c r="K51" s="21">
        <f t="shared" si="6"/>
        <v>0</v>
      </c>
      <c r="L51" s="21">
        <f t="shared" si="7"/>
        <v>0</v>
      </c>
      <c r="M51" s="21">
        <f t="shared" si="8"/>
        <v>0</v>
      </c>
      <c r="N51" s="21">
        <f t="shared" si="9"/>
        <v>0</v>
      </c>
      <c r="O51" s="21">
        <f t="shared" si="10"/>
        <v>0</v>
      </c>
      <c r="P51" s="21">
        <f t="shared" si="11"/>
        <v>0</v>
      </c>
      <c r="Q51" s="21">
        <f t="shared" si="12"/>
        <v>0</v>
      </c>
      <c r="R51" s="21">
        <f t="shared" si="13"/>
        <v>0</v>
      </c>
      <c r="S51" s="21">
        <f t="shared" si="14"/>
        <v>0</v>
      </c>
      <c r="T51" s="21">
        <f t="shared" si="15"/>
        <v>0</v>
      </c>
      <c r="U51" s="21">
        <f t="shared" si="16"/>
        <v>0</v>
      </c>
    </row>
    <row r="52" spans="1:21" ht="36">
      <c r="A52" s="418" t="s">
        <v>102</v>
      </c>
      <c r="B52" s="421" t="s">
        <v>103</v>
      </c>
      <c r="C52" s="417" t="s">
        <v>104</v>
      </c>
      <c r="D52" s="364" t="s">
        <v>176</v>
      </c>
      <c r="E52" s="21">
        <f t="shared" si="1"/>
        <v>0</v>
      </c>
      <c r="F52" s="21">
        <f t="shared" si="2"/>
        <v>0</v>
      </c>
      <c r="G52" s="21">
        <f t="shared" si="3"/>
        <v>0</v>
      </c>
      <c r="H52" s="21">
        <f t="shared" si="4"/>
        <v>0</v>
      </c>
      <c r="I52" s="21">
        <f t="shared" si="5"/>
        <v>0</v>
      </c>
      <c r="J52" s="34" t="s">
        <v>176</v>
      </c>
      <c r="K52" s="21">
        <f t="shared" si="6"/>
        <v>0</v>
      </c>
      <c r="L52" s="21">
        <f t="shared" si="7"/>
        <v>0</v>
      </c>
      <c r="M52" s="21">
        <f t="shared" si="8"/>
        <v>0</v>
      </c>
      <c r="N52" s="21">
        <f t="shared" si="9"/>
        <v>0</v>
      </c>
      <c r="O52" s="21">
        <f t="shared" si="10"/>
        <v>0</v>
      </c>
      <c r="P52" s="21">
        <f t="shared" si="11"/>
        <v>0</v>
      </c>
      <c r="Q52" s="21">
        <f t="shared" si="12"/>
        <v>0</v>
      </c>
      <c r="R52" s="21">
        <f t="shared" si="13"/>
        <v>0</v>
      </c>
      <c r="S52" s="21">
        <f t="shared" si="14"/>
        <v>0</v>
      </c>
      <c r="T52" s="21">
        <f t="shared" si="15"/>
        <v>0</v>
      </c>
      <c r="U52" s="21">
        <f t="shared" si="16"/>
        <v>0</v>
      </c>
    </row>
    <row r="53" spans="1:21" ht="36">
      <c r="A53" s="418" t="s">
        <v>105</v>
      </c>
      <c r="B53" s="421" t="s">
        <v>106</v>
      </c>
      <c r="C53" s="417" t="s">
        <v>107</v>
      </c>
      <c r="D53" s="364" t="s">
        <v>176</v>
      </c>
      <c r="E53" s="21">
        <f t="shared" si="1"/>
        <v>0</v>
      </c>
      <c r="F53" s="21">
        <f t="shared" si="2"/>
        <v>0</v>
      </c>
      <c r="G53" s="21">
        <f t="shared" si="3"/>
        <v>0</v>
      </c>
      <c r="H53" s="21">
        <f t="shared" si="4"/>
        <v>0</v>
      </c>
      <c r="I53" s="21">
        <f t="shared" si="5"/>
        <v>0</v>
      </c>
      <c r="J53" s="34" t="s">
        <v>176</v>
      </c>
      <c r="K53" s="21">
        <f t="shared" si="6"/>
        <v>0</v>
      </c>
      <c r="L53" s="21">
        <f t="shared" si="7"/>
        <v>0</v>
      </c>
      <c r="M53" s="21">
        <f t="shared" si="8"/>
        <v>0</v>
      </c>
      <c r="N53" s="21">
        <f t="shared" si="9"/>
        <v>0</v>
      </c>
      <c r="O53" s="21">
        <f t="shared" si="10"/>
        <v>0</v>
      </c>
      <c r="P53" s="21">
        <f t="shared" si="11"/>
        <v>0</v>
      </c>
      <c r="Q53" s="21">
        <f t="shared" si="12"/>
        <v>0</v>
      </c>
      <c r="R53" s="21">
        <f t="shared" si="13"/>
        <v>0</v>
      </c>
      <c r="S53" s="21">
        <f t="shared" si="14"/>
        <v>0</v>
      </c>
      <c r="T53" s="21">
        <f t="shared" si="15"/>
        <v>0</v>
      </c>
      <c r="U53" s="21">
        <f t="shared" si="16"/>
        <v>0</v>
      </c>
    </row>
    <row r="54" spans="1:21">
      <c r="A54" s="387" t="s">
        <v>114</v>
      </c>
      <c r="B54" s="394" t="s">
        <v>115</v>
      </c>
      <c r="C54" s="406" t="s">
        <v>116</v>
      </c>
      <c r="D54" s="364" t="s">
        <v>176</v>
      </c>
      <c r="E54" s="21">
        <f t="shared" si="1"/>
        <v>0</v>
      </c>
      <c r="F54" s="21">
        <f t="shared" si="2"/>
        <v>0</v>
      </c>
      <c r="G54" s="21">
        <f t="shared" si="3"/>
        <v>0</v>
      </c>
      <c r="H54" s="21">
        <f t="shared" si="4"/>
        <v>0</v>
      </c>
      <c r="I54" s="21">
        <f t="shared" si="5"/>
        <v>0</v>
      </c>
      <c r="J54" s="34" t="s">
        <v>176</v>
      </c>
      <c r="K54" s="21">
        <f t="shared" si="6"/>
        <v>0</v>
      </c>
      <c r="L54" s="21">
        <f t="shared" si="7"/>
        <v>0</v>
      </c>
      <c r="M54" s="21">
        <f t="shared" si="8"/>
        <v>0</v>
      </c>
      <c r="N54" s="21">
        <f t="shared" si="9"/>
        <v>0</v>
      </c>
      <c r="O54" s="21">
        <f t="shared" si="10"/>
        <v>0</v>
      </c>
      <c r="P54" s="21">
        <f t="shared" si="11"/>
        <v>0</v>
      </c>
      <c r="Q54" s="21">
        <f t="shared" si="12"/>
        <v>0</v>
      </c>
      <c r="R54" s="21">
        <f t="shared" si="13"/>
        <v>0</v>
      </c>
      <c r="S54" s="21">
        <f t="shared" si="14"/>
        <v>0</v>
      </c>
      <c r="T54" s="21">
        <f t="shared" si="15"/>
        <v>0</v>
      </c>
      <c r="U54" s="21">
        <f t="shared" si="16"/>
        <v>0</v>
      </c>
    </row>
    <row r="55" spans="1:21" ht="24.75" thickBot="1">
      <c r="A55" s="395" t="s">
        <v>126</v>
      </c>
      <c r="B55" s="396" t="s">
        <v>127</v>
      </c>
      <c r="C55" s="408" t="s">
        <v>128</v>
      </c>
      <c r="D55" s="397" t="s">
        <v>176</v>
      </c>
      <c r="E55" s="344">
        <f t="shared" si="1"/>
        <v>0</v>
      </c>
      <c r="F55" s="344">
        <f t="shared" si="2"/>
        <v>0</v>
      </c>
      <c r="G55" s="344">
        <f t="shared" si="3"/>
        <v>0</v>
      </c>
      <c r="H55" s="344">
        <f t="shared" si="4"/>
        <v>0</v>
      </c>
      <c r="I55" s="344">
        <f t="shared" si="5"/>
        <v>0</v>
      </c>
      <c r="J55" s="422" t="s">
        <v>176</v>
      </c>
      <c r="K55" s="344">
        <f t="shared" si="6"/>
        <v>0</v>
      </c>
      <c r="L55" s="344">
        <f t="shared" si="7"/>
        <v>0</v>
      </c>
      <c r="M55" s="344">
        <f t="shared" si="8"/>
        <v>0</v>
      </c>
      <c r="N55" s="344">
        <f t="shared" si="9"/>
        <v>0</v>
      </c>
      <c r="O55" s="344">
        <f t="shared" si="10"/>
        <v>0</v>
      </c>
      <c r="P55" s="344">
        <f t="shared" si="11"/>
        <v>0</v>
      </c>
      <c r="Q55" s="344">
        <f t="shared" si="12"/>
        <v>0</v>
      </c>
      <c r="R55" s="344">
        <f t="shared" si="13"/>
        <v>0</v>
      </c>
      <c r="S55" s="344">
        <f t="shared" si="14"/>
        <v>0</v>
      </c>
      <c r="T55" s="344">
        <f t="shared" si="15"/>
        <v>0</v>
      </c>
      <c r="U55" s="344">
        <f t="shared" si="16"/>
        <v>0</v>
      </c>
    </row>
  </sheetData>
  <mergeCells count="17">
    <mergeCell ref="A12:U12"/>
    <mergeCell ref="A4:U4"/>
    <mergeCell ref="A7:U7"/>
    <mergeCell ref="A10:U10"/>
    <mergeCell ref="A5:U5"/>
    <mergeCell ref="A8:U8"/>
    <mergeCell ref="A13:U13"/>
    <mergeCell ref="J18:O18"/>
    <mergeCell ref="D16:D19"/>
    <mergeCell ref="E16:O17"/>
    <mergeCell ref="P16:T18"/>
    <mergeCell ref="U16:U19"/>
    <mergeCell ref="A15:U15"/>
    <mergeCell ref="A16:A19"/>
    <mergeCell ref="B16:B19"/>
    <mergeCell ref="C16:C19"/>
    <mergeCell ref="E18:I18"/>
  </mergeCells>
  <printOptions horizontalCentered="1"/>
  <pageMargins left="0.78740155696868896" right="0.39370077848434398" top="0.78740155696868896" bottom="0.78740155696868896" header="0.51181101799011197" footer="0.51181101799011197"/>
  <pageSetup paperSize="9" scale="80" fitToHeight="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S54"/>
  <sheetViews>
    <sheetView topLeftCell="A22" zoomScale="80" zoomScaleNormal="80" workbookViewId="0">
      <selection activeCell="D16" sqref="D16:I16"/>
    </sheetView>
  </sheetViews>
  <sheetFormatPr defaultColWidth="9" defaultRowHeight="12" customHeight="1"/>
  <cols>
    <col min="1" max="1" width="10.125" style="35" customWidth="1"/>
    <col min="2" max="2" width="43.625" style="35" customWidth="1"/>
    <col min="3" max="3" width="17.25" style="35" customWidth="1"/>
    <col min="4" max="45" width="7.625" style="35" customWidth="1"/>
    <col min="46" max="16384" width="9" style="1"/>
  </cols>
  <sheetData>
    <row r="1" spans="1:45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3" t="s">
        <v>192</v>
      </c>
    </row>
    <row r="2" spans="1:45" ht="18.75">
      <c r="A2" s="1"/>
      <c r="B2" s="1"/>
      <c r="C2" s="1"/>
      <c r="D2" s="1"/>
      <c r="E2" s="1"/>
      <c r="F2" s="1"/>
      <c r="G2" s="1"/>
      <c r="H2" s="1"/>
      <c r="I2" s="1"/>
      <c r="J2" s="162"/>
      <c r="K2" s="1031"/>
      <c r="L2" s="1031"/>
      <c r="M2" s="1031"/>
      <c r="N2" s="1031"/>
      <c r="O2" s="16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4" t="s">
        <v>1</v>
      </c>
    </row>
    <row r="3" spans="1:4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4" t="s">
        <v>2</v>
      </c>
    </row>
    <row r="4" spans="1:45" ht="18.75">
      <c r="A4" s="1034" t="s">
        <v>1111</v>
      </c>
      <c r="B4" s="1034"/>
      <c r="C4" s="1034"/>
      <c r="D4" s="1034"/>
      <c r="E4" s="1034"/>
      <c r="F4" s="1034"/>
      <c r="G4" s="1034"/>
      <c r="H4" s="1034"/>
      <c r="I4" s="1034"/>
      <c r="J4" s="1034"/>
      <c r="K4" s="1034"/>
      <c r="L4" s="1034"/>
      <c r="M4" s="1034"/>
      <c r="N4" s="1034"/>
      <c r="O4" s="1034"/>
      <c r="P4" s="1034"/>
      <c r="Q4" s="1034"/>
      <c r="R4" s="1034"/>
      <c r="S4" s="1034"/>
      <c r="T4" s="1034"/>
      <c r="U4" s="1034"/>
      <c r="V4" s="1034"/>
      <c r="W4" s="1034"/>
      <c r="X4" s="1034"/>
      <c r="Y4" s="1034"/>
      <c r="Z4" s="1034"/>
      <c r="AA4" s="1034"/>
      <c r="AB4" s="1034"/>
      <c r="AC4" s="1034"/>
      <c r="AD4" s="1034"/>
      <c r="AE4" s="1034"/>
      <c r="AF4" s="1034"/>
      <c r="AG4" s="1034"/>
      <c r="AH4" s="1034"/>
      <c r="AI4" s="1034"/>
      <c r="AJ4" s="1034"/>
      <c r="AK4" s="1034"/>
      <c r="AL4" s="1034"/>
      <c r="AM4" s="1034"/>
      <c r="AN4" s="1034"/>
      <c r="AO4" s="1034"/>
      <c r="AP4" s="1034"/>
      <c r="AQ4" s="1034"/>
      <c r="AR4" s="1034"/>
      <c r="AS4" s="1034"/>
    </row>
    <row r="5" spans="1:45" ht="18.75" customHeight="1">
      <c r="A5" s="944" t="s">
        <v>1112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944"/>
      <c r="AC5" s="944"/>
      <c r="AD5" s="944"/>
      <c r="AE5" s="944"/>
      <c r="AF5" s="944"/>
      <c r="AG5" s="944"/>
      <c r="AH5" s="944"/>
      <c r="AI5" s="944"/>
      <c r="AJ5" s="944"/>
      <c r="AK5" s="944"/>
      <c r="AL5" s="944"/>
      <c r="AM5" s="944"/>
      <c r="AN5" s="944"/>
      <c r="AO5" s="944"/>
      <c r="AP5" s="944"/>
      <c r="AQ5" s="944"/>
      <c r="AR5" s="944"/>
      <c r="AS5" s="944"/>
    </row>
    <row r="6" spans="1:45" ht="18.7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8.75" customHeight="1">
      <c r="A7" s="1030" t="s">
        <v>193</v>
      </c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944"/>
      <c r="O7" s="944"/>
      <c r="P7" s="944"/>
      <c r="Q7" s="944"/>
      <c r="R7" s="944"/>
      <c r="S7" s="944"/>
      <c r="T7" s="944"/>
      <c r="U7" s="944"/>
      <c r="V7" s="944"/>
      <c r="W7" s="944"/>
      <c r="X7" s="944"/>
      <c r="Y7" s="944"/>
      <c r="Z7" s="944"/>
      <c r="AA7" s="944"/>
      <c r="AB7" s="944"/>
      <c r="AC7" s="944"/>
      <c r="AD7" s="944"/>
      <c r="AE7" s="944"/>
      <c r="AF7" s="944"/>
      <c r="AG7" s="944"/>
      <c r="AH7" s="944"/>
      <c r="AI7" s="944"/>
      <c r="AJ7" s="944"/>
      <c r="AK7" s="944"/>
      <c r="AL7" s="944"/>
      <c r="AM7" s="944"/>
      <c r="AN7" s="944"/>
      <c r="AO7" s="944"/>
      <c r="AP7" s="944"/>
      <c r="AQ7" s="944"/>
      <c r="AR7" s="944"/>
      <c r="AS7" s="944"/>
    </row>
    <row r="8" spans="1:45" ht="15.75">
      <c r="A8" s="948" t="s">
        <v>143</v>
      </c>
      <c r="B8" s="948"/>
      <c r="C8" s="948"/>
      <c r="D8" s="948"/>
      <c r="E8" s="948"/>
      <c r="F8" s="948"/>
      <c r="G8" s="948"/>
      <c r="H8" s="948"/>
      <c r="I8" s="948"/>
      <c r="J8" s="948"/>
      <c r="K8" s="948"/>
      <c r="L8" s="948"/>
      <c r="M8" s="948"/>
      <c r="N8" s="948"/>
      <c r="O8" s="948"/>
      <c r="P8" s="948"/>
      <c r="Q8" s="948"/>
      <c r="R8" s="948"/>
      <c r="S8" s="948"/>
      <c r="T8" s="948"/>
      <c r="U8" s="948"/>
      <c r="V8" s="948"/>
      <c r="W8" s="948"/>
      <c r="X8" s="948"/>
      <c r="Y8" s="948"/>
      <c r="Z8" s="948"/>
      <c r="AA8" s="948"/>
      <c r="AB8" s="948"/>
      <c r="AC8" s="948"/>
      <c r="AD8" s="948"/>
      <c r="AE8" s="948"/>
      <c r="AF8" s="948"/>
      <c r="AG8" s="948"/>
      <c r="AH8" s="948"/>
      <c r="AI8" s="948"/>
      <c r="AJ8" s="948"/>
      <c r="AK8" s="948"/>
      <c r="AL8" s="948"/>
      <c r="AM8" s="948"/>
      <c r="AN8" s="948"/>
      <c r="AO8" s="948"/>
      <c r="AP8" s="948"/>
      <c r="AQ8" s="948"/>
      <c r="AR8" s="948"/>
      <c r="AS8" s="948"/>
    </row>
    <row r="9" spans="1:45" ht="15.7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8.75">
      <c r="A10" s="945" t="s">
        <v>1083</v>
      </c>
      <c r="B10" s="945"/>
      <c r="C10" s="945"/>
      <c r="D10" s="945"/>
      <c r="E10" s="945"/>
      <c r="F10" s="945"/>
      <c r="G10" s="945"/>
      <c r="H10" s="945"/>
      <c r="I10" s="945"/>
      <c r="J10" s="945"/>
      <c r="K10" s="945"/>
      <c r="L10" s="945"/>
      <c r="M10" s="945"/>
      <c r="N10" s="945"/>
      <c r="O10" s="945"/>
      <c r="P10" s="945"/>
      <c r="Q10" s="945"/>
      <c r="R10" s="945"/>
      <c r="S10" s="945"/>
      <c r="T10" s="945"/>
      <c r="U10" s="945"/>
      <c r="V10" s="945"/>
      <c r="W10" s="945"/>
      <c r="X10" s="945"/>
      <c r="Y10" s="945"/>
      <c r="Z10" s="945"/>
      <c r="AA10" s="945"/>
      <c r="AB10" s="945"/>
      <c r="AC10" s="945"/>
      <c r="AD10" s="945"/>
      <c r="AE10" s="945"/>
      <c r="AF10" s="945"/>
      <c r="AG10" s="945"/>
      <c r="AH10" s="945"/>
      <c r="AI10" s="945"/>
      <c r="AJ10" s="945"/>
      <c r="AK10" s="945"/>
      <c r="AL10" s="945"/>
      <c r="AM10" s="945"/>
      <c r="AN10" s="945"/>
      <c r="AO10" s="945"/>
      <c r="AP10" s="945"/>
      <c r="AQ10" s="945"/>
      <c r="AR10" s="945"/>
      <c r="AS10" s="945"/>
    </row>
    <row r="11" spans="1:45" ht="18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33" customHeight="1">
      <c r="A12" s="940" t="s">
        <v>1084</v>
      </c>
      <c r="B12" s="975"/>
      <c r="C12" s="975"/>
      <c r="D12" s="975"/>
      <c r="E12" s="975"/>
      <c r="F12" s="975"/>
      <c r="G12" s="975"/>
      <c r="H12" s="975"/>
      <c r="I12" s="975"/>
      <c r="J12" s="975"/>
      <c r="K12" s="975"/>
      <c r="L12" s="975"/>
      <c r="M12" s="975"/>
      <c r="N12" s="975"/>
      <c r="O12" s="975"/>
      <c r="P12" s="975"/>
      <c r="Q12" s="975"/>
      <c r="R12" s="975"/>
      <c r="S12" s="975"/>
      <c r="T12" s="975"/>
      <c r="U12" s="975"/>
      <c r="V12" s="975"/>
      <c r="W12" s="975"/>
      <c r="X12" s="975"/>
      <c r="Y12" s="975"/>
      <c r="Z12" s="975"/>
      <c r="AA12" s="975"/>
      <c r="AB12" s="975"/>
      <c r="AC12" s="975"/>
      <c r="AD12" s="975"/>
      <c r="AE12" s="975"/>
      <c r="AF12" s="975"/>
      <c r="AG12" s="975"/>
      <c r="AH12" s="975"/>
      <c r="AI12" s="975"/>
      <c r="AJ12" s="975"/>
      <c r="AK12" s="975"/>
      <c r="AL12" s="975"/>
      <c r="AM12" s="975"/>
      <c r="AN12" s="975"/>
      <c r="AO12" s="975"/>
      <c r="AP12" s="975"/>
      <c r="AQ12" s="975"/>
      <c r="AR12" s="975"/>
      <c r="AS12" s="975"/>
    </row>
    <row r="13" spans="1:45" ht="15.75">
      <c r="A13" s="948" t="s">
        <v>194</v>
      </c>
      <c r="B13" s="948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8"/>
      <c r="AH13" s="948"/>
      <c r="AI13" s="948"/>
      <c r="AJ13" s="948"/>
      <c r="AK13" s="948"/>
      <c r="AL13" s="948"/>
      <c r="AM13" s="948"/>
      <c r="AN13" s="948"/>
      <c r="AO13" s="948"/>
      <c r="AP13" s="948"/>
      <c r="AQ13" s="948"/>
      <c r="AR13" s="948"/>
      <c r="AS13" s="948"/>
    </row>
    <row r="14" spans="1:45" s="35" customFormat="1" ht="15.75" customHeight="1">
      <c r="A14" s="1033"/>
      <c r="B14" s="1033"/>
      <c r="C14" s="1033"/>
      <c r="D14" s="1033"/>
      <c r="E14" s="1033"/>
      <c r="F14" s="1033"/>
      <c r="G14" s="1033"/>
      <c r="H14" s="1033"/>
      <c r="I14" s="1033"/>
      <c r="J14" s="1033"/>
      <c r="K14" s="1033"/>
      <c r="L14" s="1033"/>
      <c r="M14" s="1033"/>
      <c r="N14" s="1033"/>
      <c r="O14" s="1033"/>
      <c r="P14" s="1033"/>
      <c r="Q14" s="1033"/>
      <c r="R14" s="1033"/>
      <c r="S14" s="1033"/>
      <c r="T14" s="1033"/>
      <c r="U14" s="1033"/>
      <c r="V14" s="1033"/>
      <c r="W14" s="1033"/>
      <c r="X14" s="1033"/>
      <c r="Y14" s="1033"/>
      <c r="Z14" s="1033"/>
      <c r="AA14" s="1033"/>
      <c r="AB14" s="1033"/>
      <c r="AC14" s="1033"/>
      <c r="AD14" s="1033"/>
      <c r="AE14" s="1033"/>
      <c r="AF14" s="1033"/>
      <c r="AG14" s="1033"/>
      <c r="AH14" s="1033"/>
      <c r="AI14" s="1033"/>
      <c r="AJ14" s="1033"/>
      <c r="AK14" s="1033"/>
      <c r="AL14" s="1033"/>
      <c r="AM14" s="1033"/>
      <c r="AN14" s="1033"/>
      <c r="AO14" s="1033"/>
      <c r="AP14" s="1033"/>
      <c r="AQ14" s="1033"/>
      <c r="AR14" s="1033"/>
      <c r="AS14" s="1033"/>
    </row>
    <row r="15" spans="1:45" s="36" customFormat="1" ht="63" customHeight="1">
      <c r="A15" s="979" t="s">
        <v>6</v>
      </c>
      <c r="B15" s="979" t="s">
        <v>195</v>
      </c>
      <c r="C15" s="979" t="s">
        <v>8</v>
      </c>
      <c r="D15" s="979" t="s">
        <v>1113</v>
      </c>
      <c r="E15" s="979"/>
      <c r="F15" s="979"/>
      <c r="G15" s="979"/>
      <c r="H15" s="979"/>
      <c r="I15" s="979"/>
      <c r="J15" s="979"/>
      <c r="K15" s="979"/>
      <c r="L15" s="979"/>
      <c r="M15" s="979"/>
      <c r="N15" s="979"/>
      <c r="O15" s="979"/>
      <c r="P15" s="979"/>
      <c r="Q15" s="979"/>
      <c r="R15" s="979"/>
      <c r="S15" s="979"/>
      <c r="T15" s="979"/>
      <c r="U15" s="979"/>
      <c r="V15" s="979"/>
      <c r="W15" s="979"/>
      <c r="X15" s="979"/>
      <c r="Y15" s="979"/>
      <c r="Z15" s="979"/>
      <c r="AA15" s="979"/>
      <c r="AB15" s="979"/>
      <c r="AC15" s="979"/>
      <c r="AD15" s="979"/>
      <c r="AE15" s="979"/>
      <c r="AF15" s="979"/>
      <c r="AG15" s="979"/>
      <c r="AH15" s="979"/>
      <c r="AI15" s="979"/>
      <c r="AJ15" s="979"/>
      <c r="AK15" s="979"/>
      <c r="AL15" s="979"/>
      <c r="AM15" s="979"/>
      <c r="AN15" s="979"/>
      <c r="AO15" s="979"/>
      <c r="AP15" s="979"/>
      <c r="AQ15" s="979"/>
      <c r="AR15" s="979"/>
      <c r="AS15" s="979"/>
    </row>
    <row r="16" spans="1:45" ht="87.75" customHeight="1">
      <c r="A16" s="979"/>
      <c r="B16" s="979"/>
      <c r="C16" s="979"/>
      <c r="D16" s="979" t="s">
        <v>196</v>
      </c>
      <c r="E16" s="979"/>
      <c r="F16" s="979"/>
      <c r="G16" s="979"/>
      <c r="H16" s="979"/>
      <c r="I16" s="979"/>
      <c r="J16" s="979" t="s">
        <v>197</v>
      </c>
      <c r="K16" s="979"/>
      <c r="L16" s="979"/>
      <c r="M16" s="979"/>
      <c r="N16" s="979"/>
      <c r="O16" s="979"/>
      <c r="P16" s="979" t="s">
        <v>198</v>
      </c>
      <c r="Q16" s="979"/>
      <c r="R16" s="979"/>
      <c r="S16" s="979"/>
      <c r="T16" s="979"/>
      <c r="U16" s="979"/>
      <c r="V16" s="979" t="s">
        <v>199</v>
      </c>
      <c r="W16" s="979"/>
      <c r="X16" s="979"/>
      <c r="Y16" s="979"/>
      <c r="Z16" s="979"/>
      <c r="AA16" s="979"/>
      <c r="AB16" s="979" t="s">
        <v>200</v>
      </c>
      <c r="AC16" s="979"/>
      <c r="AD16" s="979"/>
      <c r="AE16" s="979"/>
      <c r="AF16" s="979"/>
      <c r="AG16" s="979"/>
      <c r="AH16" s="979" t="s">
        <v>201</v>
      </c>
      <c r="AI16" s="979"/>
      <c r="AJ16" s="979"/>
      <c r="AK16" s="979"/>
      <c r="AL16" s="979"/>
      <c r="AM16" s="979"/>
      <c r="AN16" s="979" t="s">
        <v>202</v>
      </c>
      <c r="AO16" s="979"/>
      <c r="AP16" s="979"/>
      <c r="AQ16" s="979"/>
      <c r="AR16" s="979"/>
      <c r="AS16" s="979"/>
    </row>
    <row r="17" spans="1:45" s="37" customFormat="1" ht="108.75" customHeight="1">
      <c r="A17" s="979"/>
      <c r="B17" s="979"/>
      <c r="C17" s="979"/>
      <c r="D17" s="1032" t="s">
        <v>203</v>
      </c>
      <c r="E17" s="1032"/>
      <c r="F17" s="1032" t="s">
        <v>203</v>
      </c>
      <c r="G17" s="1032"/>
      <c r="H17" s="1032" t="s">
        <v>204</v>
      </c>
      <c r="I17" s="1032"/>
      <c r="J17" s="1032" t="s">
        <v>203</v>
      </c>
      <c r="K17" s="1032"/>
      <c r="L17" s="1032" t="s">
        <v>203</v>
      </c>
      <c r="M17" s="1032"/>
      <c r="N17" s="1032" t="s">
        <v>204</v>
      </c>
      <c r="O17" s="1032"/>
      <c r="P17" s="1032" t="s">
        <v>203</v>
      </c>
      <c r="Q17" s="1032"/>
      <c r="R17" s="1032" t="s">
        <v>203</v>
      </c>
      <c r="S17" s="1032"/>
      <c r="T17" s="1032" t="s">
        <v>204</v>
      </c>
      <c r="U17" s="1032"/>
      <c r="V17" s="1032" t="s">
        <v>203</v>
      </c>
      <c r="W17" s="1032"/>
      <c r="X17" s="1032" t="s">
        <v>203</v>
      </c>
      <c r="Y17" s="1032"/>
      <c r="Z17" s="1032" t="s">
        <v>204</v>
      </c>
      <c r="AA17" s="1032"/>
      <c r="AB17" s="1032" t="s">
        <v>203</v>
      </c>
      <c r="AC17" s="1032"/>
      <c r="AD17" s="1032" t="s">
        <v>203</v>
      </c>
      <c r="AE17" s="1032"/>
      <c r="AF17" s="1032" t="s">
        <v>204</v>
      </c>
      <c r="AG17" s="1032"/>
      <c r="AH17" s="1032" t="s">
        <v>203</v>
      </c>
      <c r="AI17" s="1032"/>
      <c r="AJ17" s="1032" t="s">
        <v>203</v>
      </c>
      <c r="AK17" s="1032"/>
      <c r="AL17" s="1032" t="s">
        <v>204</v>
      </c>
      <c r="AM17" s="1032"/>
      <c r="AN17" s="1032" t="s">
        <v>203</v>
      </c>
      <c r="AO17" s="1032"/>
      <c r="AP17" s="1032" t="s">
        <v>203</v>
      </c>
      <c r="AQ17" s="1032"/>
      <c r="AR17" s="1032" t="s">
        <v>204</v>
      </c>
      <c r="AS17" s="1032"/>
    </row>
    <row r="18" spans="1:45" ht="36" customHeight="1">
      <c r="A18" s="979"/>
      <c r="B18" s="979"/>
      <c r="C18" s="979"/>
      <c r="D18" s="38" t="s">
        <v>13</v>
      </c>
      <c r="E18" s="39" t="s">
        <v>14</v>
      </c>
      <c r="F18" s="38" t="s">
        <v>13</v>
      </c>
      <c r="G18" s="39" t="s">
        <v>14</v>
      </c>
      <c r="H18" s="38" t="s">
        <v>13</v>
      </c>
      <c r="I18" s="39" t="s">
        <v>14</v>
      </c>
      <c r="J18" s="38" t="s">
        <v>13</v>
      </c>
      <c r="K18" s="39" t="s">
        <v>14</v>
      </c>
      <c r="L18" s="38" t="s">
        <v>13</v>
      </c>
      <c r="M18" s="39" t="s">
        <v>14</v>
      </c>
      <c r="N18" s="38" t="s">
        <v>13</v>
      </c>
      <c r="O18" s="39" t="s">
        <v>14</v>
      </c>
      <c r="P18" s="38" t="s">
        <v>13</v>
      </c>
      <c r="Q18" s="39" t="s">
        <v>14</v>
      </c>
      <c r="R18" s="38" t="s">
        <v>13</v>
      </c>
      <c r="S18" s="39" t="s">
        <v>14</v>
      </c>
      <c r="T18" s="38" t="s">
        <v>13</v>
      </c>
      <c r="U18" s="39" t="s">
        <v>14</v>
      </c>
      <c r="V18" s="38" t="s">
        <v>13</v>
      </c>
      <c r="W18" s="39" t="s">
        <v>14</v>
      </c>
      <c r="X18" s="38" t="s">
        <v>13</v>
      </c>
      <c r="Y18" s="39" t="s">
        <v>14</v>
      </c>
      <c r="Z18" s="38" t="s">
        <v>13</v>
      </c>
      <c r="AA18" s="39" t="s">
        <v>14</v>
      </c>
      <c r="AB18" s="38" t="s">
        <v>13</v>
      </c>
      <c r="AC18" s="39" t="s">
        <v>14</v>
      </c>
      <c r="AD18" s="38" t="s">
        <v>13</v>
      </c>
      <c r="AE18" s="39" t="s">
        <v>14</v>
      </c>
      <c r="AF18" s="38" t="s">
        <v>13</v>
      </c>
      <c r="AG18" s="39" t="s">
        <v>14</v>
      </c>
      <c r="AH18" s="38" t="s">
        <v>13</v>
      </c>
      <c r="AI18" s="39" t="s">
        <v>14</v>
      </c>
      <c r="AJ18" s="38" t="s">
        <v>13</v>
      </c>
      <c r="AK18" s="39" t="s">
        <v>14</v>
      </c>
      <c r="AL18" s="38" t="s">
        <v>13</v>
      </c>
      <c r="AM18" s="39" t="s">
        <v>14</v>
      </c>
      <c r="AN18" s="38" t="s">
        <v>13</v>
      </c>
      <c r="AO18" s="39" t="s">
        <v>14</v>
      </c>
      <c r="AP18" s="38" t="s">
        <v>13</v>
      </c>
      <c r="AQ18" s="39" t="s">
        <v>14</v>
      </c>
      <c r="AR18" s="38" t="s">
        <v>13</v>
      </c>
      <c r="AS18" s="39" t="s">
        <v>14</v>
      </c>
    </row>
    <row r="19" spans="1:45" s="40" customFormat="1" ht="15.75">
      <c r="A19" s="155">
        <v>1</v>
      </c>
      <c r="B19" s="41">
        <v>2</v>
      </c>
      <c r="C19" s="155">
        <v>3</v>
      </c>
      <c r="D19" s="42" t="s">
        <v>205</v>
      </c>
      <c r="E19" s="42" t="s">
        <v>206</v>
      </c>
      <c r="F19" s="42" t="s">
        <v>207</v>
      </c>
      <c r="G19" s="42" t="s">
        <v>208</v>
      </c>
      <c r="H19" s="42" t="s">
        <v>209</v>
      </c>
      <c r="I19" s="42" t="s">
        <v>209</v>
      </c>
      <c r="J19" s="42" t="s">
        <v>210</v>
      </c>
      <c r="K19" s="42" t="s">
        <v>211</v>
      </c>
      <c r="L19" s="42" t="s">
        <v>212</v>
      </c>
      <c r="M19" s="42" t="s">
        <v>213</v>
      </c>
      <c r="N19" s="42" t="s">
        <v>214</v>
      </c>
      <c r="O19" s="42" t="s">
        <v>214</v>
      </c>
      <c r="P19" s="42" t="s">
        <v>215</v>
      </c>
      <c r="Q19" s="42" t="s">
        <v>216</v>
      </c>
      <c r="R19" s="42" t="s">
        <v>217</v>
      </c>
      <c r="S19" s="42" t="s">
        <v>218</v>
      </c>
      <c r="T19" s="42" t="s">
        <v>219</v>
      </c>
      <c r="U19" s="42" t="s">
        <v>219</v>
      </c>
      <c r="V19" s="42" t="s">
        <v>220</v>
      </c>
      <c r="W19" s="42" t="s">
        <v>221</v>
      </c>
      <c r="X19" s="42" t="s">
        <v>222</v>
      </c>
      <c r="Y19" s="42" t="s">
        <v>223</v>
      </c>
      <c r="Z19" s="42" t="s">
        <v>224</v>
      </c>
      <c r="AA19" s="42" t="s">
        <v>224</v>
      </c>
      <c r="AB19" s="42" t="s">
        <v>225</v>
      </c>
      <c r="AC19" s="42" t="s">
        <v>226</v>
      </c>
      <c r="AD19" s="42" t="s">
        <v>227</v>
      </c>
      <c r="AE19" s="42" t="s">
        <v>228</v>
      </c>
      <c r="AF19" s="42" t="s">
        <v>229</v>
      </c>
      <c r="AG19" s="42" t="s">
        <v>229</v>
      </c>
      <c r="AH19" s="42" t="s">
        <v>230</v>
      </c>
      <c r="AI19" s="42" t="s">
        <v>231</v>
      </c>
      <c r="AJ19" s="42" t="s">
        <v>232</v>
      </c>
      <c r="AK19" s="42" t="s">
        <v>233</v>
      </c>
      <c r="AL19" s="42" t="s">
        <v>234</v>
      </c>
      <c r="AM19" s="42" t="s">
        <v>234</v>
      </c>
      <c r="AN19" s="42" t="s">
        <v>235</v>
      </c>
      <c r="AO19" s="42" t="s">
        <v>236</v>
      </c>
      <c r="AP19" s="42" t="s">
        <v>237</v>
      </c>
      <c r="AQ19" s="42" t="s">
        <v>238</v>
      </c>
      <c r="AR19" s="42" t="s">
        <v>239</v>
      </c>
      <c r="AS19" s="42" t="s">
        <v>239</v>
      </c>
    </row>
    <row r="20" spans="1:45" s="40" customFormat="1" ht="15.75">
      <c r="A20" s="423" t="s">
        <v>23</v>
      </c>
      <c r="B20" s="424" t="s">
        <v>24</v>
      </c>
      <c r="C20" s="425" t="s">
        <v>25</v>
      </c>
      <c r="D20" s="42" t="s">
        <v>1074</v>
      </c>
      <c r="E20" s="42" t="s">
        <v>1074</v>
      </c>
      <c r="F20" s="42" t="s">
        <v>1074</v>
      </c>
      <c r="G20" s="42" t="s">
        <v>1074</v>
      </c>
      <c r="H20" s="42" t="s">
        <v>1074</v>
      </c>
      <c r="I20" s="42" t="s">
        <v>1074</v>
      </c>
      <c r="J20" s="42" t="s">
        <v>1074</v>
      </c>
      <c r="K20" s="42" t="s">
        <v>1074</v>
      </c>
      <c r="L20" s="42" t="s">
        <v>1074</v>
      </c>
      <c r="M20" s="42" t="s">
        <v>1074</v>
      </c>
      <c r="N20" s="42" t="s">
        <v>1074</v>
      </c>
      <c r="O20" s="42" t="s">
        <v>1074</v>
      </c>
      <c r="P20" s="42" t="s">
        <v>1074</v>
      </c>
      <c r="Q20" s="42" t="s">
        <v>1074</v>
      </c>
      <c r="R20" s="42" t="s">
        <v>1074</v>
      </c>
      <c r="S20" s="42" t="s">
        <v>1074</v>
      </c>
      <c r="T20" s="42" t="s">
        <v>1074</v>
      </c>
      <c r="U20" s="42" t="s">
        <v>1074</v>
      </c>
      <c r="V20" s="42" t="s">
        <v>1074</v>
      </c>
      <c r="W20" s="42" t="s">
        <v>1074</v>
      </c>
      <c r="X20" s="42" t="s">
        <v>1074</v>
      </c>
      <c r="Y20" s="42" t="s">
        <v>1074</v>
      </c>
      <c r="Z20" s="42" t="s">
        <v>1074</v>
      </c>
      <c r="AA20" s="42" t="s">
        <v>1074</v>
      </c>
      <c r="AB20" s="42" t="s">
        <v>1074</v>
      </c>
      <c r="AC20" s="42" t="s">
        <v>1074</v>
      </c>
      <c r="AD20" s="42" t="s">
        <v>1074</v>
      </c>
      <c r="AE20" s="42" t="s">
        <v>1074</v>
      </c>
      <c r="AF20" s="42" t="s">
        <v>1074</v>
      </c>
      <c r="AG20" s="42" t="s">
        <v>1074</v>
      </c>
      <c r="AH20" s="42" t="s">
        <v>1074</v>
      </c>
      <c r="AI20" s="42" t="s">
        <v>1074</v>
      </c>
      <c r="AJ20" s="42" t="s">
        <v>1074</v>
      </c>
      <c r="AK20" s="42" t="s">
        <v>1074</v>
      </c>
      <c r="AL20" s="42" t="s">
        <v>1074</v>
      </c>
      <c r="AM20" s="42" t="s">
        <v>1074</v>
      </c>
      <c r="AN20" s="42" t="s">
        <v>1074</v>
      </c>
      <c r="AO20" s="42" t="s">
        <v>1074</v>
      </c>
      <c r="AP20" s="42" t="s">
        <v>1074</v>
      </c>
      <c r="AQ20" s="42" t="s">
        <v>1074</v>
      </c>
      <c r="AR20" s="42" t="s">
        <v>1074</v>
      </c>
      <c r="AS20" s="42" t="s">
        <v>1074</v>
      </c>
    </row>
    <row r="21" spans="1:45" s="40" customFormat="1" ht="24" customHeight="1">
      <c r="A21" s="426" t="s">
        <v>26</v>
      </c>
      <c r="B21" s="427" t="s">
        <v>27</v>
      </c>
      <c r="C21" s="425" t="s">
        <v>25</v>
      </c>
      <c r="D21" s="42" t="s">
        <v>1074</v>
      </c>
      <c r="E21" s="42" t="s">
        <v>1074</v>
      </c>
      <c r="F21" s="42" t="s">
        <v>1074</v>
      </c>
      <c r="G21" s="42" t="s">
        <v>1074</v>
      </c>
      <c r="H21" s="42" t="s">
        <v>1074</v>
      </c>
      <c r="I21" s="42" t="s">
        <v>1074</v>
      </c>
      <c r="J21" s="42" t="s">
        <v>1074</v>
      </c>
      <c r="K21" s="42" t="s">
        <v>1074</v>
      </c>
      <c r="L21" s="42" t="s">
        <v>1074</v>
      </c>
      <c r="M21" s="42" t="s">
        <v>1074</v>
      </c>
      <c r="N21" s="42" t="s">
        <v>1074</v>
      </c>
      <c r="O21" s="42" t="s">
        <v>1074</v>
      </c>
      <c r="P21" s="42" t="s">
        <v>1074</v>
      </c>
      <c r="Q21" s="42" t="s">
        <v>1074</v>
      </c>
      <c r="R21" s="42" t="s">
        <v>1074</v>
      </c>
      <c r="S21" s="42" t="s">
        <v>1074</v>
      </c>
      <c r="T21" s="42" t="s">
        <v>1074</v>
      </c>
      <c r="U21" s="42" t="s">
        <v>1074</v>
      </c>
      <c r="V21" s="42" t="s">
        <v>1074</v>
      </c>
      <c r="W21" s="42" t="s">
        <v>1074</v>
      </c>
      <c r="X21" s="42" t="s">
        <v>1074</v>
      </c>
      <c r="Y21" s="42" t="s">
        <v>1074</v>
      </c>
      <c r="Z21" s="42" t="s">
        <v>1074</v>
      </c>
      <c r="AA21" s="42" t="s">
        <v>1074</v>
      </c>
      <c r="AB21" s="42" t="s">
        <v>1074</v>
      </c>
      <c r="AC21" s="42" t="s">
        <v>1074</v>
      </c>
      <c r="AD21" s="42" t="s">
        <v>1074</v>
      </c>
      <c r="AE21" s="42" t="s">
        <v>1074</v>
      </c>
      <c r="AF21" s="42" t="s">
        <v>1074</v>
      </c>
      <c r="AG21" s="42" t="s">
        <v>1074</v>
      </c>
      <c r="AH21" s="42" t="s">
        <v>1074</v>
      </c>
      <c r="AI21" s="42" t="s">
        <v>1074</v>
      </c>
      <c r="AJ21" s="42" t="s">
        <v>1074</v>
      </c>
      <c r="AK21" s="42" t="s">
        <v>1074</v>
      </c>
      <c r="AL21" s="42" t="s">
        <v>1074</v>
      </c>
      <c r="AM21" s="42" t="s">
        <v>1074</v>
      </c>
      <c r="AN21" s="42" t="s">
        <v>1074</v>
      </c>
      <c r="AO21" s="42" t="s">
        <v>1074</v>
      </c>
      <c r="AP21" s="42" t="s">
        <v>1074</v>
      </c>
      <c r="AQ21" s="42" t="s">
        <v>1074</v>
      </c>
      <c r="AR21" s="42" t="s">
        <v>1074</v>
      </c>
      <c r="AS21" s="42" t="s">
        <v>1074</v>
      </c>
    </row>
    <row r="22" spans="1:45" s="40" customFormat="1" ht="26.25" customHeight="1">
      <c r="A22" s="426" t="s">
        <v>28</v>
      </c>
      <c r="B22" s="427" t="s">
        <v>29</v>
      </c>
      <c r="C22" s="425" t="s">
        <v>25</v>
      </c>
      <c r="D22" s="42" t="s">
        <v>1074</v>
      </c>
      <c r="E22" s="42" t="s">
        <v>1074</v>
      </c>
      <c r="F22" s="42" t="s">
        <v>1074</v>
      </c>
      <c r="G22" s="42" t="s">
        <v>1074</v>
      </c>
      <c r="H22" s="42" t="s">
        <v>1074</v>
      </c>
      <c r="I22" s="42" t="s">
        <v>1074</v>
      </c>
      <c r="J22" s="42" t="s">
        <v>1074</v>
      </c>
      <c r="K22" s="42" t="s">
        <v>1074</v>
      </c>
      <c r="L22" s="42" t="s">
        <v>1074</v>
      </c>
      <c r="M22" s="42" t="s">
        <v>1074</v>
      </c>
      <c r="N22" s="42" t="s">
        <v>1074</v>
      </c>
      <c r="O22" s="42" t="s">
        <v>1074</v>
      </c>
      <c r="P22" s="42" t="s">
        <v>1074</v>
      </c>
      <c r="Q22" s="42" t="s">
        <v>1074</v>
      </c>
      <c r="R22" s="42" t="s">
        <v>1074</v>
      </c>
      <c r="S22" s="42" t="s">
        <v>1074</v>
      </c>
      <c r="T22" s="42" t="s">
        <v>1074</v>
      </c>
      <c r="U22" s="42" t="s">
        <v>1074</v>
      </c>
      <c r="V22" s="42" t="s">
        <v>1074</v>
      </c>
      <c r="W22" s="42" t="s">
        <v>1074</v>
      </c>
      <c r="X22" s="42" t="s">
        <v>1074</v>
      </c>
      <c r="Y22" s="42" t="s">
        <v>1074</v>
      </c>
      <c r="Z22" s="42" t="s">
        <v>1074</v>
      </c>
      <c r="AA22" s="42" t="s">
        <v>1074</v>
      </c>
      <c r="AB22" s="42" t="s">
        <v>1074</v>
      </c>
      <c r="AC22" s="42" t="s">
        <v>1074</v>
      </c>
      <c r="AD22" s="42" t="s">
        <v>1074</v>
      </c>
      <c r="AE22" s="42" t="s">
        <v>1074</v>
      </c>
      <c r="AF22" s="42" t="s">
        <v>1074</v>
      </c>
      <c r="AG22" s="42" t="s">
        <v>1074</v>
      </c>
      <c r="AH22" s="42" t="s">
        <v>1074</v>
      </c>
      <c r="AI22" s="42" t="s">
        <v>1074</v>
      </c>
      <c r="AJ22" s="42" t="s">
        <v>1074</v>
      </c>
      <c r="AK22" s="42" t="s">
        <v>1074</v>
      </c>
      <c r="AL22" s="42" t="s">
        <v>1074</v>
      </c>
      <c r="AM22" s="42" t="s">
        <v>1074</v>
      </c>
      <c r="AN22" s="42" t="s">
        <v>1074</v>
      </c>
      <c r="AO22" s="42" t="s">
        <v>1074</v>
      </c>
      <c r="AP22" s="42" t="s">
        <v>1074</v>
      </c>
      <c r="AQ22" s="42" t="s">
        <v>1074</v>
      </c>
      <c r="AR22" s="42" t="s">
        <v>1074</v>
      </c>
      <c r="AS22" s="42" t="s">
        <v>1074</v>
      </c>
    </row>
    <row r="23" spans="1:45" s="40" customFormat="1" ht="22.5" customHeight="1">
      <c r="A23" s="426" t="s">
        <v>30</v>
      </c>
      <c r="B23" s="427" t="s">
        <v>31</v>
      </c>
      <c r="C23" s="425" t="s">
        <v>25</v>
      </c>
      <c r="D23" s="42" t="s">
        <v>1074</v>
      </c>
      <c r="E23" s="42" t="s">
        <v>1074</v>
      </c>
      <c r="F23" s="42" t="s">
        <v>1074</v>
      </c>
      <c r="G23" s="42" t="s">
        <v>1074</v>
      </c>
      <c r="H23" s="42" t="s">
        <v>1074</v>
      </c>
      <c r="I23" s="42" t="s">
        <v>1074</v>
      </c>
      <c r="J23" s="42" t="s">
        <v>1074</v>
      </c>
      <c r="K23" s="42" t="s">
        <v>1074</v>
      </c>
      <c r="L23" s="42" t="s">
        <v>1074</v>
      </c>
      <c r="M23" s="42" t="s">
        <v>1074</v>
      </c>
      <c r="N23" s="42" t="s">
        <v>1074</v>
      </c>
      <c r="O23" s="42" t="s">
        <v>1074</v>
      </c>
      <c r="P23" s="42" t="s">
        <v>1074</v>
      </c>
      <c r="Q23" s="42" t="s">
        <v>1074</v>
      </c>
      <c r="R23" s="42" t="s">
        <v>1074</v>
      </c>
      <c r="S23" s="42" t="s">
        <v>1074</v>
      </c>
      <c r="T23" s="42" t="s">
        <v>1074</v>
      </c>
      <c r="U23" s="42" t="s">
        <v>1074</v>
      </c>
      <c r="V23" s="42" t="s">
        <v>1074</v>
      </c>
      <c r="W23" s="42" t="s">
        <v>1074</v>
      </c>
      <c r="X23" s="42" t="s">
        <v>1074</v>
      </c>
      <c r="Y23" s="42" t="s">
        <v>1074</v>
      </c>
      <c r="Z23" s="42" t="s">
        <v>1074</v>
      </c>
      <c r="AA23" s="42" t="s">
        <v>1074</v>
      </c>
      <c r="AB23" s="42" t="s">
        <v>1074</v>
      </c>
      <c r="AC23" s="42" t="s">
        <v>1074</v>
      </c>
      <c r="AD23" s="42" t="s">
        <v>1074</v>
      </c>
      <c r="AE23" s="42" t="s">
        <v>1074</v>
      </c>
      <c r="AF23" s="42" t="s">
        <v>1074</v>
      </c>
      <c r="AG23" s="42" t="s">
        <v>1074</v>
      </c>
      <c r="AH23" s="42" t="s">
        <v>1074</v>
      </c>
      <c r="AI23" s="42" t="s">
        <v>1074</v>
      </c>
      <c r="AJ23" s="42" t="s">
        <v>1074</v>
      </c>
      <c r="AK23" s="42" t="s">
        <v>1074</v>
      </c>
      <c r="AL23" s="42" t="s">
        <v>1074</v>
      </c>
      <c r="AM23" s="42" t="s">
        <v>1074</v>
      </c>
      <c r="AN23" s="42" t="s">
        <v>1074</v>
      </c>
      <c r="AO23" s="42" t="s">
        <v>1074</v>
      </c>
      <c r="AP23" s="42" t="s">
        <v>1074</v>
      </c>
      <c r="AQ23" s="42" t="s">
        <v>1074</v>
      </c>
      <c r="AR23" s="42" t="s">
        <v>1074</v>
      </c>
      <c r="AS23" s="42" t="s">
        <v>1074</v>
      </c>
    </row>
    <row r="24" spans="1:45" s="40" customFormat="1" ht="21" customHeight="1">
      <c r="A24" s="426">
        <v>1</v>
      </c>
      <c r="B24" s="427" t="s">
        <v>32</v>
      </c>
      <c r="C24" s="425" t="s">
        <v>25</v>
      </c>
      <c r="D24" s="42" t="s">
        <v>1074</v>
      </c>
      <c r="E24" s="42" t="s">
        <v>1074</v>
      </c>
      <c r="F24" s="42" t="s">
        <v>1074</v>
      </c>
      <c r="G24" s="42" t="s">
        <v>1074</v>
      </c>
      <c r="H24" s="42" t="s">
        <v>1074</v>
      </c>
      <c r="I24" s="42" t="s">
        <v>1074</v>
      </c>
      <c r="J24" s="42" t="s">
        <v>1074</v>
      </c>
      <c r="K24" s="42" t="s">
        <v>1074</v>
      </c>
      <c r="L24" s="42" t="s">
        <v>1074</v>
      </c>
      <c r="M24" s="42" t="s">
        <v>1074</v>
      </c>
      <c r="N24" s="42" t="s">
        <v>1074</v>
      </c>
      <c r="O24" s="42" t="s">
        <v>1074</v>
      </c>
      <c r="P24" s="42" t="s">
        <v>1074</v>
      </c>
      <c r="Q24" s="42" t="s">
        <v>1074</v>
      </c>
      <c r="R24" s="42" t="s">
        <v>1074</v>
      </c>
      <c r="S24" s="42" t="s">
        <v>1074</v>
      </c>
      <c r="T24" s="42" t="s">
        <v>1074</v>
      </c>
      <c r="U24" s="42" t="s">
        <v>1074</v>
      </c>
      <c r="V24" s="42" t="s">
        <v>1074</v>
      </c>
      <c r="W24" s="42" t="s">
        <v>1074</v>
      </c>
      <c r="X24" s="42" t="s">
        <v>1074</v>
      </c>
      <c r="Y24" s="42" t="s">
        <v>1074</v>
      </c>
      <c r="Z24" s="42" t="s">
        <v>1074</v>
      </c>
      <c r="AA24" s="42" t="s">
        <v>1074</v>
      </c>
      <c r="AB24" s="42" t="s">
        <v>1074</v>
      </c>
      <c r="AC24" s="42" t="s">
        <v>1074</v>
      </c>
      <c r="AD24" s="42" t="s">
        <v>1074</v>
      </c>
      <c r="AE24" s="42" t="s">
        <v>1074</v>
      </c>
      <c r="AF24" s="42" t="s">
        <v>1074</v>
      </c>
      <c r="AG24" s="42" t="s">
        <v>1074</v>
      </c>
      <c r="AH24" s="42" t="s">
        <v>1074</v>
      </c>
      <c r="AI24" s="42" t="s">
        <v>1074</v>
      </c>
      <c r="AJ24" s="42" t="s">
        <v>1074</v>
      </c>
      <c r="AK24" s="42" t="s">
        <v>1074</v>
      </c>
      <c r="AL24" s="42" t="s">
        <v>1074</v>
      </c>
      <c r="AM24" s="42" t="s">
        <v>1074</v>
      </c>
      <c r="AN24" s="42" t="s">
        <v>1074</v>
      </c>
      <c r="AO24" s="42" t="s">
        <v>1074</v>
      </c>
      <c r="AP24" s="42" t="s">
        <v>1074</v>
      </c>
      <c r="AQ24" s="42" t="s">
        <v>1074</v>
      </c>
      <c r="AR24" s="42" t="s">
        <v>1074</v>
      </c>
      <c r="AS24" s="42" t="s">
        <v>1074</v>
      </c>
    </row>
    <row r="25" spans="1:45" s="40" customFormat="1" ht="28.5" customHeight="1">
      <c r="A25" s="428" t="s">
        <v>33</v>
      </c>
      <c r="B25" s="427" t="s">
        <v>34</v>
      </c>
      <c r="C25" s="425" t="s">
        <v>25</v>
      </c>
      <c r="D25" s="42" t="s">
        <v>1074</v>
      </c>
      <c r="E25" s="42" t="s">
        <v>1074</v>
      </c>
      <c r="F25" s="42" t="s">
        <v>1074</v>
      </c>
      <c r="G25" s="42" t="s">
        <v>1074</v>
      </c>
      <c r="H25" s="42" t="s">
        <v>1074</v>
      </c>
      <c r="I25" s="42" t="s">
        <v>1074</v>
      </c>
      <c r="J25" s="42" t="s">
        <v>1074</v>
      </c>
      <c r="K25" s="42" t="s">
        <v>1074</v>
      </c>
      <c r="L25" s="42" t="s">
        <v>1074</v>
      </c>
      <c r="M25" s="42" t="s">
        <v>1074</v>
      </c>
      <c r="N25" s="42" t="s">
        <v>1074</v>
      </c>
      <c r="O25" s="42" t="s">
        <v>1074</v>
      </c>
      <c r="P25" s="42" t="s">
        <v>1074</v>
      </c>
      <c r="Q25" s="42" t="s">
        <v>1074</v>
      </c>
      <c r="R25" s="42" t="s">
        <v>1074</v>
      </c>
      <c r="S25" s="42" t="s">
        <v>1074</v>
      </c>
      <c r="T25" s="42" t="s">
        <v>1074</v>
      </c>
      <c r="U25" s="42" t="s">
        <v>1074</v>
      </c>
      <c r="V25" s="42" t="s">
        <v>1074</v>
      </c>
      <c r="W25" s="42" t="s">
        <v>1074</v>
      </c>
      <c r="X25" s="42" t="s">
        <v>1074</v>
      </c>
      <c r="Y25" s="42" t="s">
        <v>1074</v>
      </c>
      <c r="Z25" s="42" t="s">
        <v>1074</v>
      </c>
      <c r="AA25" s="42" t="s">
        <v>1074</v>
      </c>
      <c r="AB25" s="42" t="s">
        <v>1074</v>
      </c>
      <c r="AC25" s="42" t="s">
        <v>1074</v>
      </c>
      <c r="AD25" s="42" t="s">
        <v>1074</v>
      </c>
      <c r="AE25" s="42" t="s">
        <v>1074</v>
      </c>
      <c r="AF25" s="42" t="s">
        <v>1074</v>
      </c>
      <c r="AG25" s="42" t="s">
        <v>1074</v>
      </c>
      <c r="AH25" s="42" t="s">
        <v>1074</v>
      </c>
      <c r="AI25" s="42" t="s">
        <v>1074</v>
      </c>
      <c r="AJ25" s="42" t="s">
        <v>1074</v>
      </c>
      <c r="AK25" s="42" t="s">
        <v>1074</v>
      </c>
      <c r="AL25" s="42" t="s">
        <v>1074</v>
      </c>
      <c r="AM25" s="42" t="s">
        <v>1074</v>
      </c>
      <c r="AN25" s="42" t="s">
        <v>1074</v>
      </c>
      <c r="AO25" s="42" t="s">
        <v>1074</v>
      </c>
      <c r="AP25" s="42" t="s">
        <v>1074</v>
      </c>
      <c r="AQ25" s="42" t="s">
        <v>1074</v>
      </c>
      <c r="AR25" s="42" t="s">
        <v>1074</v>
      </c>
      <c r="AS25" s="42" t="s">
        <v>1074</v>
      </c>
    </row>
    <row r="26" spans="1:45" s="40" customFormat="1" ht="27.75" customHeight="1">
      <c r="A26" s="428" t="s">
        <v>35</v>
      </c>
      <c r="B26" s="427" t="s">
        <v>36</v>
      </c>
      <c r="C26" s="429" t="s">
        <v>25</v>
      </c>
      <c r="D26" s="42" t="s">
        <v>1074</v>
      </c>
      <c r="E26" s="42" t="s">
        <v>1074</v>
      </c>
      <c r="F26" s="42" t="s">
        <v>1074</v>
      </c>
      <c r="G26" s="42" t="s">
        <v>1074</v>
      </c>
      <c r="H26" s="42" t="s">
        <v>1074</v>
      </c>
      <c r="I26" s="42" t="s">
        <v>1074</v>
      </c>
      <c r="J26" s="42" t="s">
        <v>1074</v>
      </c>
      <c r="K26" s="42" t="s">
        <v>1074</v>
      </c>
      <c r="L26" s="42" t="s">
        <v>1074</v>
      </c>
      <c r="M26" s="42" t="s">
        <v>1074</v>
      </c>
      <c r="N26" s="42" t="s">
        <v>1074</v>
      </c>
      <c r="O26" s="42" t="s">
        <v>1074</v>
      </c>
      <c r="P26" s="42" t="s">
        <v>1074</v>
      </c>
      <c r="Q26" s="42" t="s">
        <v>1074</v>
      </c>
      <c r="R26" s="42" t="s">
        <v>1074</v>
      </c>
      <c r="S26" s="42" t="s">
        <v>1074</v>
      </c>
      <c r="T26" s="42" t="s">
        <v>1074</v>
      </c>
      <c r="U26" s="42" t="s">
        <v>1074</v>
      </c>
      <c r="V26" s="42" t="s">
        <v>1074</v>
      </c>
      <c r="W26" s="42" t="s">
        <v>1074</v>
      </c>
      <c r="X26" s="42" t="s">
        <v>1074</v>
      </c>
      <c r="Y26" s="42" t="s">
        <v>1074</v>
      </c>
      <c r="Z26" s="42" t="s">
        <v>1074</v>
      </c>
      <c r="AA26" s="42" t="s">
        <v>1074</v>
      </c>
      <c r="AB26" s="42" t="s">
        <v>1074</v>
      </c>
      <c r="AC26" s="42" t="s">
        <v>1074</v>
      </c>
      <c r="AD26" s="42" t="s">
        <v>1074</v>
      </c>
      <c r="AE26" s="42" t="s">
        <v>1074</v>
      </c>
      <c r="AF26" s="42" t="s">
        <v>1074</v>
      </c>
      <c r="AG26" s="42" t="s">
        <v>1074</v>
      </c>
      <c r="AH26" s="42" t="s">
        <v>1074</v>
      </c>
      <c r="AI26" s="42" t="s">
        <v>1074</v>
      </c>
      <c r="AJ26" s="42" t="s">
        <v>1074</v>
      </c>
      <c r="AK26" s="42" t="s">
        <v>1074</v>
      </c>
      <c r="AL26" s="42" t="s">
        <v>1074</v>
      </c>
      <c r="AM26" s="42" t="s">
        <v>1074</v>
      </c>
      <c r="AN26" s="42" t="s">
        <v>1074</v>
      </c>
      <c r="AO26" s="42" t="s">
        <v>1074</v>
      </c>
      <c r="AP26" s="42" t="s">
        <v>1074</v>
      </c>
      <c r="AQ26" s="42" t="s">
        <v>1074</v>
      </c>
      <c r="AR26" s="42" t="s">
        <v>1074</v>
      </c>
      <c r="AS26" s="42" t="s">
        <v>1074</v>
      </c>
    </row>
    <row r="27" spans="1:45" s="40" customFormat="1" ht="28.5" customHeight="1">
      <c r="A27" s="428" t="s">
        <v>37</v>
      </c>
      <c r="B27" s="427" t="s">
        <v>38</v>
      </c>
      <c r="C27" s="429" t="s">
        <v>25</v>
      </c>
      <c r="D27" s="42" t="s">
        <v>1074</v>
      </c>
      <c r="E27" s="42" t="s">
        <v>1074</v>
      </c>
      <c r="F27" s="42" t="s">
        <v>1074</v>
      </c>
      <c r="G27" s="42" t="s">
        <v>1074</v>
      </c>
      <c r="H27" s="42" t="s">
        <v>1074</v>
      </c>
      <c r="I27" s="42" t="s">
        <v>1074</v>
      </c>
      <c r="J27" s="42" t="s">
        <v>1074</v>
      </c>
      <c r="K27" s="42" t="s">
        <v>1074</v>
      </c>
      <c r="L27" s="42" t="s">
        <v>1074</v>
      </c>
      <c r="M27" s="42" t="s">
        <v>1074</v>
      </c>
      <c r="N27" s="42" t="s">
        <v>1074</v>
      </c>
      <c r="O27" s="42" t="s">
        <v>1074</v>
      </c>
      <c r="P27" s="42" t="s">
        <v>1074</v>
      </c>
      <c r="Q27" s="42" t="s">
        <v>1074</v>
      </c>
      <c r="R27" s="42" t="s">
        <v>1074</v>
      </c>
      <c r="S27" s="42" t="s">
        <v>1074</v>
      </c>
      <c r="T27" s="42" t="s">
        <v>1074</v>
      </c>
      <c r="U27" s="42" t="s">
        <v>1074</v>
      </c>
      <c r="V27" s="42" t="s">
        <v>1074</v>
      </c>
      <c r="W27" s="42" t="s">
        <v>1074</v>
      </c>
      <c r="X27" s="42" t="s">
        <v>1074</v>
      </c>
      <c r="Y27" s="42" t="s">
        <v>1074</v>
      </c>
      <c r="Z27" s="42" t="s">
        <v>1074</v>
      </c>
      <c r="AA27" s="42" t="s">
        <v>1074</v>
      </c>
      <c r="AB27" s="42" t="s">
        <v>1074</v>
      </c>
      <c r="AC27" s="42" t="s">
        <v>1074</v>
      </c>
      <c r="AD27" s="42" t="s">
        <v>1074</v>
      </c>
      <c r="AE27" s="42" t="s">
        <v>1074</v>
      </c>
      <c r="AF27" s="42" t="s">
        <v>1074</v>
      </c>
      <c r="AG27" s="42" t="s">
        <v>1074</v>
      </c>
      <c r="AH27" s="42" t="s">
        <v>1074</v>
      </c>
      <c r="AI27" s="42" t="s">
        <v>1074</v>
      </c>
      <c r="AJ27" s="42" t="s">
        <v>1074</v>
      </c>
      <c r="AK27" s="42" t="s">
        <v>1074</v>
      </c>
      <c r="AL27" s="42" t="s">
        <v>1074</v>
      </c>
      <c r="AM27" s="42" t="s">
        <v>1074</v>
      </c>
      <c r="AN27" s="42" t="s">
        <v>1074</v>
      </c>
      <c r="AO27" s="42" t="s">
        <v>1074</v>
      </c>
      <c r="AP27" s="42" t="s">
        <v>1074</v>
      </c>
      <c r="AQ27" s="42" t="s">
        <v>1074</v>
      </c>
      <c r="AR27" s="42" t="s">
        <v>1074</v>
      </c>
      <c r="AS27" s="42" t="s">
        <v>1074</v>
      </c>
    </row>
    <row r="28" spans="1:45" s="40" customFormat="1" ht="19.5" customHeight="1">
      <c r="A28" s="430" t="s">
        <v>39</v>
      </c>
      <c r="B28" s="431" t="s">
        <v>40</v>
      </c>
      <c r="C28" s="432" t="s">
        <v>41</v>
      </c>
      <c r="D28" s="433" t="s">
        <v>1074</v>
      </c>
      <c r="E28" s="433" t="s">
        <v>1074</v>
      </c>
      <c r="F28" s="433" t="s">
        <v>1074</v>
      </c>
      <c r="G28" s="433" t="s">
        <v>1074</v>
      </c>
      <c r="H28" s="433" t="s">
        <v>1074</v>
      </c>
      <c r="I28" s="433" t="s">
        <v>1074</v>
      </c>
      <c r="J28" s="433" t="s">
        <v>1074</v>
      </c>
      <c r="K28" s="433" t="s">
        <v>1074</v>
      </c>
      <c r="L28" s="433" t="s">
        <v>1074</v>
      </c>
      <c r="M28" s="433" t="s">
        <v>1074</v>
      </c>
      <c r="N28" s="433" t="s">
        <v>1074</v>
      </c>
      <c r="O28" s="433" t="s">
        <v>1074</v>
      </c>
      <c r="P28" s="433" t="s">
        <v>1074</v>
      </c>
      <c r="Q28" s="433" t="s">
        <v>1074</v>
      </c>
      <c r="R28" s="433" t="s">
        <v>1074</v>
      </c>
      <c r="S28" s="433" t="s">
        <v>1074</v>
      </c>
      <c r="T28" s="433" t="s">
        <v>1074</v>
      </c>
      <c r="U28" s="433" t="s">
        <v>1074</v>
      </c>
      <c r="V28" s="433" t="s">
        <v>1074</v>
      </c>
      <c r="W28" s="433" t="s">
        <v>1074</v>
      </c>
      <c r="X28" s="433" t="s">
        <v>1074</v>
      </c>
      <c r="Y28" s="433" t="s">
        <v>1074</v>
      </c>
      <c r="Z28" s="433" t="s">
        <v>1074</v>
      </c>
      <c r="AA28" s="433" t="s">
        <v>1074</v>
      </c>
      <c r="AB28" s="433" t="s">
        <v>1074</v>
      </c>
      <c r="AC28" s="433" t="s">
        <v>1074</v>
      </c>
      <c r="AD28" s="433" t="s">
        <v>1074</v>
      </c>
      <c r="AE28" s="433" t="s">
        <v>1074</v>
      </c>
      <c r="AF28" s="433" t="s">
        <v>1074</v>
      </c>
      <c r="AG28" s="433" t="s">
        <v>1074</v>
      </c>
      <c r="AH28" s="433" t="s">
        <v>1074</v>
      </c>
      <c r="AI28" s="433" t="s">
        <v>1074</v>
      </c>
      <c r="AJ28" s="433" t="s">
        <v>1074</v>
      </c>
      <c r="AK28" s="433" t="s">
        <v>1074</v>
      </c>
      <c r="AL28" s="433" t="s">
        <v>1074</v>
      </c>
      <c r="AM28" s="433" t="s">
        <v>1074</v>
      </c>
      <c r="AN28" s="433" t="s">
        <v>1074</v>
      </c>
      <c r="AO28" s="433" t="s">
        <v>1074</v>
      </c>
      <c r="AP28" s="433" t="s">
        <v>1074</v>
      </c>
      <c r="AQ28" s="433" t="s">
        <v>1074</v>
      </c>
      <c r="AR28" s="433" t="s">
        <v>1074</v>
      </c>
      <c r="AS28" s="433" t="s">
        <v>1074</v>
      </c>
    </row>
    <row r="29" spans="1:45" s="40" customFormat="1" ht="27.75" customHeight="1">
      <c r="A29" s="430" t="s">
        <v>42</v>
      </c>
      <c r="B29" s="431" t="s">
        <v>43</v>
      </c>
      <c r="C29" s="432" t="s">
        <v>44</v>
      </c>
      <c r="D29" s="433" t="s">
        <v>1074</v>
      </c>
      <c r="E29" s="433" t="s">
        <v>1074</v>
      </c>
      <c r="F29" s="433" t="s">
        <v>1074</v>
      </c>
      <c r="G29" s="433" t="s">
        <v>1074</v>
      </c>
      <c r="H29" s="433" t="s">
        <v>1074</v>
      </c>
      <c r="I29" s="433" t="s">
        <v>1074</v>
      </c>
      <c r="J29" s="433" t="s">
        <v>1074</v>
      </c>
      <c r="K29" s="433" t="s">
        <v>1074</v>
      </c>
      <c r="L29" s="433" t="s">
        <v>1074</v>
      </c>
      <c r="M29" s="433" t="s">
        <v>1074</v>
      </c>
      <c r="N29" s="433" t="s">
        <v>1074</v>
      </c>
      <c r="O29" s="433" t="s">
        <v>1074</v>
      </c>
      <c r="P29" s="433" t="s">
        <v>1074</v>
      </c>
      <c r="Q29" s="433" t="s">
        <v>1074</v>
      </c>
      <c r="R29" s="433" t="s">
        <v>1074</v>
      </c>
      <c r="S29" s="433" t="s">
        <v>1074</v>
      </c>
      <c r="T29" s="433" t="s">
        <v>1074</v>
      </c>
      <c r="U29" s="433" t="s">
        <v>1074</v>
      </c>
      <c r="V29" s="433" t="s">
        <v>1074</v>
      </c>
      <c r="W29" s="433" t="s">
        <v>1074</v>
      </c>
      <c r="X29" s="433" t="s">
        <v>1074</v>
      </c>
      <c r="Y29" s="433" t="s">
        <v>1074</v>
      </c>
      <c r="Z29" s="433" t="s">
        <v>1074</v>
      </c>
      <c r="AA29" s="433" t="s">
        <v>1074</v>
      </c>
      <c r="AB29" s="433" t="s">
        <v>1074</v>
      </c>
      <c r="AC29" s="433" t="s">
        <v>1074</v>
      </c>
      <c r="AD29" s="433" t="s">
        <v>1074</v>
      </c>
      <c r="AE29" s="433" t="s">
        <v>1074</v>
      </c>
      <c r="AF29" s="433" t="s">
        <v>1074</v>
      </c>
      <c r="AG29" s="433" t="s">
        <v>1074</v>
      </c>
      <c r="AH29" s="433" t="s">
        <v>1074</v>
      </c>
      <c r="AI29" s="433" t="s">
        <v>1074</v>
      </c>
      <c r="AJ29" s="433" t="s">
        <v>1074</v>
      </c>
      <c r="AK29" s="433" t="s">
        <v>1074</v>
      </c>
      <c r="AL29" s="433" t="s">
        <v>1074</v>
      </c>
      <c r="AM29" s="433" t="s">
        <v>1074</v>
      </c>
      <c r="AN29" s="433" t="s">
        <v>1074</v>
      </c>
      <c r="AO29" s="433" t="s">
        <v>1074</v>
      </c>
      <c r="AP29" s="433" t="s">
        <v>1074</v>
      </c>
      <c r="AQ29" s="433" t="s">
        <v>1074</v>
      </c>
      <c r="AR29" s="433" t="s">
        <v>1074</v>
      </c>
      <c r="AS29" s="433" t="s">
        <v>1074</v>
      </c>
    </row>
    <row r="30" spans="1:45" s="40" customFormat="1" ht="31.5" customHeight="1">
      <c r="A30" s="428" t="s">
        <v>45</v>
      </c>
      <c r="B30" s="427" t="s">
        <v>46</v>
      </c>
      <c r="C30" s="429" t="s">
        <v>25</v>
      </c>
      <c r="D30" s="42" t="s">
        <v>1074</v>
      </c>
      <c r="E30" s="42" t="s">
        <v>1074</v>
      </c>
      <c r="F30" s="42" t="s">
        <v>1074</v>
      </c>
      <c r="G30" s="42" t="s">
        <v>1074</v>
      </c>
      <c r="H30" s="42" t="s">
        <v>1074</v>
      </c>
      <c r="I30" s="42" t="s">
        <v>1074</v>
      </c>
      <c r="J30" s="42" t="s">
        <v>1074</v>
      </c>
      <c r="K30" s="42" t="s">
        <v>1074</v>
      </c>
      <c r="L30" s="42" t="s">
        <v>1074</v>
      </c>
      <c r="M30" s="42" t="s">
        <v>1074</v>
      </c>
      <c r="N30" s="42" t="s">
        <v>1074</v>
      </c>
      <c r="O30" s="42" t="s">
        <v>1074</v>
      </c>
      <c r="P30" s="42" t="s">
        <v>1074</v>
      </c>
      <c r="Q30" s="42" t="s">
        <v>1074</v>
      </c>
      <c r="R30" s="42" t="s">
        <v>1074</v>
      </c>
      <c r="S30" s="42" t="s">
        <v>1074</v>
      </c>
      <c r="T30" s="42" t="s">
        <v>1074</v>
      </c>
      <c r="U30" s="42" t="s">
        <v>1074</v>
      </c>
      <c r="V30" s="42" t="s">
        <v>1074</v>
      </c>
      <c r="W30" s="42" t="s">
        <v>1074</v>
      </c>
      <c r="X30" s="42" t="s">
        <v>1074</v>
      </c>
      <c r="Y30" s="42" t="s">
        <v>1074</v>
      </c>
      <c r="Z30" s="42" t="s">
        <v>1074</v>
      </c>
      <c r="AA30" s="42" t="s">
        <v>1074</v>
      </c>
      <c r="AB30" s="42" t="s">
        <v>1074</v>
      </c>
      <c r="AC30" s="42" t="s">
        <v>1074</v>
      </c>
      <c r="AD30" s="42" t="s">
        <v>1074</v>
      </c>
      <c r="AE30" s="42" t="s">
        <v>1074</v>
      </c>
      <c r="AF30" s="42" t="s">
        <v>1074</v>
      </c>
      <c r="AG30" s="42" t="s">
        <v>1074</v>
      </c>
      <c r="AH30" s="42" t="s">
        <v>1074</v>
      </c>
      <c r="AI30" s="42" t="s">
        <v>1074</v>
      </c>
      <c r="AJ30" s="42" t="s">
        <v>1074</v>
      </c>
      <c r="AK30" s="42" t="s">
        <v>1074</v>
      </c>
      <c r="AL30" s="42" t="s">
        <v>1074</v>
      </c>
      <c r="AM30" s="42" t="s">
        <v>1074</v>
      </c>
      <c r="AN30" s="42" t="s">
        <v>1074</v>
      </c>
      <c r="AO30" s="42" t="s">
        <v>1074</v>
      </c>
      <c r="AP30" s="42" t="s">
        <v>1074</v>
      </c>
      <c r="AQ30" s="42" t="s">
        <v>1074</v>
      </c>
      <c r="AR30" s="42" t="s">
        <v>1074</v>
      </c>
      <c r="AS30" s="42" t="s">
        <v>1074</v>
      </c>
    </row>
    <row r="31" spans="1:45" s="40" customFormat="1" ht="27" customHeight="1">
      <c r="A31" s="434" t="s">
        <v>47</v>
      </c>
      <c r="B31" s="431" t="s">
        <v>48</v>
      </c>
      <c r="C31" s="432" t="s">
        <v>49</v>
      </c>
      <c r="D31" s="42" t="s">
        <v>1074</v>
      </c>
      <c r="E31" s="42" t="s">
        <v>1074</v>
      </c>
      <c r="F31" s="42" t="s">
        <v>1074</v>
      </c>
      <c r="G31" s="42" t="s">
        <v>1074</v>
      </c>
      <c r="H31" s="42" t="s">
        <v>1074</v>
      </c>
      <c r="I31" s="42" t="s">
        <v>1074</v>
      </c>
      <c r="J31" s="42" t="s">
        <v>1074</v>
      </c>
      <c r="K31" s="42" t="s">
        <v>1074</v>
      </c>
      <c r="L31" s="42" t="s">
        <v>1074</v>
      </c>
      <c r="M31" s="42" t="s">
        <v>1074</v>
      </c>
      <c r="N31" s="42" t="s">
        <v>1074</v>
      </c>
      <c r="O31" s="42" t="s">
        <v>1074</v>
      </c>
      <c r="P31" s="42" t="s">
        <v>1074</v>
      </c>
      <c r="Q31" s="42" t="s">
        <v>1074</v>
      </c>
      <c r="R31" s="42" t="s">
        <v>1074</v>
      </c>
      <c r="S31" s="42" t="s">
        <v>1074</v>
      </c>
      <c r="T31" s="42" t="s">
        <v>1074</v>
      </c>
      <c r="U31" s="42" t="s">
        <v>1074</v>
      </c>
      <c r="V31" s="42" t="s">
        <v>1074</v>
      </c>
      <c r="W31" s="42" t="s">
        <v>1074</v>
      </c>
      <c r="X31" s="42" t="s">
        <v>1074</v>
      </c>
      <c r="Y31" s="42" t="s">
        <v>1074</v>
      </c>
      <c r="Z31" s="42" t="s">
        <v>1074</v>
      </c>
      <c r="AA31" s="42" t="s">
        <v>1074</v>
      </c>
      <c r="AB31" s="42" t="s">
        <v>1074</v>
      </c>
      <c r="AC31" s="42" t="s">
        <v>1074</v>
      </c>
      <c r="AD31" s="42" t="s">
        <v>1074</v>
      </c>
      <c r="AE31" s="42" t="s">
        <v>1074</v>
      </c>
      <c r="AF31" s="42" t="s">
        <v>1074</v>
      </c>
      <c r="AG31" s="42" t="s">
        <v>1074</v>
      </c>
      <c r="AH31" s="42" t="s">
        <v>1074</v>
      </c>
      <c r="AI31" s="42" t="s">
        <v>1074</v>
      </c>
      <c r="AJ31" s="42" t="s">
        <v>1074</v>
      </c>
      <c r="AK31" s="42" t="s">
        <v>1074</v>
      </c>
      <c r="AL31" s="42" t="s">
        <v>1074</v>
      </c>
      <c r="AM31" s="42" t="s">
        <v>1074</v>
      </c>
      <c r="AN31" s="42" t="s">
        <v>1074</v>
      </c>
      <c r="AO31" s="42" t="s">
        <v>1074</v>
      </c>
      <c r="AP31" s="42" t="s">
        <v>1074</v>
      </c>
      <c r="AQ31" s="42" t="s">
        <v>1074</v>
      </c>
      <c r="AR31" s="42" t="s">
        <v>1074</v>
      </c>
      <c r="AS31" s="42" t="s">
        <v>1074</v>
      </c>
    </row>
    <row r="32" spans="1:45" s="40" customFormat="1" ht="36" customHeight="1">
      <c r="A32" s="426" t="s">
        <v>50</v>
      </c>
      <c r="B32" s="427" t="s">
        <v>51</v>
      </c>
      <c r="C32" s="429" t="s">
        <v>25</v>
      </c>
      <c r="D32" s="42" t="s">
        <v>1074</v>
      </c>
      <c r="E32" s="42" t="s">
        <v>1074</v>
      </c>
      <c r="F32" s="42" t="s">
        <v>1074</v>
      </c>
      <c r="G32" s="42" t="s">
        <v>1074</v>
      </c>
      <c r="H32" s="42" t="s">
        <v>1074</v>
      </c>
      <c r="I32" s="42" t="s">
        <v>1074</v>
      </c>
      <c r="J32" s="42" t="s">
        <v>1074</v>
      </c>
      <c r="K32" s="42" t="s">
        <v>1074</v>
      </c>
      <c r="L32" s="42" t="s">
        <v>1074</v>
      </c>
      <c r="M32" s="42" t="s">
        <v>1074</v>
      </c>
      <c r="N32" s="42" t="s">
        <v>1074</v>
      </c>
      <c r="O32" s="42" t="s">
        <v>1074</v>
      </c>
      <c r="P32" s="42" t="s">
        <v>1074</v>
      </c>
      <c r="Q32" s="42" t="s">
        <v>1074</v>
      </c>
      <c r="R32" s="42" t="s">
        <v>1074</v>
      </c>
      <c r="S32" s="42" t="s">
        <v>1074</v>
      </c>
      <c r="T32" s="42" t="s">
        <v>1074</v>
      </c>
      <c r="U32" s="42" t="s">
        <v>1074</v>
      </c>
      <c r="V32" s="42" t="s">
        <v>1074</v>
      </c>
      <c r="W32" s="42" t="s">
        <v>1074</v>
      </c>
      <c r="X32" s="42" t="s">
        <v>1074</v>
      </c>
      <c r="Y32" s="42" t="s">
        <v>1074</v>
      </c>
      <c r="Z32" s="42" t="s">
        <v>1074</v>
      </c>
      <c r="AA32" s="42" t="s">
        <v>1074</v>
      </c>
      <c r="AB32" s="42" t="s">
        <v>1074</v>
      </c>
      <c r="AC32" s="42" t="s">
        <v>1074</v>
      </c>
      <c r="AD32" s="42" t="s">
        <v>1074</v>
      </c>
      <c r="AE32" s="42" t="s">
        <v>1074</v>
      </c>
      <c r="AF32" s="42" t="s">
        <v>1074</v>
      </c>
      <c r="AG32" s="42" t="s">
        <v>1074</v>
      </c>
      <c r="AH32" s="42" t="s">
        <v>1074</v>
      </c>
      <c r="AI32" s="42" t="s">
        <v>1074</v>
      </c>
      <c r="AJ32" s="42" t="s">
        <v>1074</v>
      </c>
      <c r="AK32" s="42" t="s">
        <v>1074</v>
      </c>
      <c r="AL32" s="42" t="s">
        <v>1074</v>
      </c>
      <c r="AM32" s="42" t="s">
        <v>1074</v>
      </c>
      <c r="AN32" s="42" t="s">
        <v>1074</v>
      </c>
      <c r="AO32" s="42" t="s">
        <v>1074</v>
      </c>
      <c r="AP32" s="42" t="s">
        <v>1074</v>
      </c>
      <c r="AQ32" s="42" t="s">
        <v>1074</v>
      </c>
      <c r="AR32" s="42" t="s">
        <v>1074</v>
      </c>
      <c r="AS32" s="42" t="s">
        <v>1074</v>
      </c>
    </row>
    <row r="33" spans="1:45" s="40" customFormat="1" ht="27.75" customHeight="1">
      <c r="A33" s="434" t="s">
        <v>52</v>
      </c>
      <c r="B33" s="431" t="s">
        <v>53</v>
      </c>
      <c r="C33" s="432" t="s">
        <v>54</v>
      </c>
      <c r="D33" s="42" t="s">
        <v>1074</v>
      </c>
      <c r="E33" s="42" t="s">
        <v>1074</v>
      </c>
      <c r="F33" s="42" t="s">
        <v>1074</v>
      </c>
      <c r="G33" s="42" t="s">
        <v>1074</v>
      </c>
      <c r="H33" s="42" t="s">
        <v>1074</v>
      </c>
      <c r="I33" s="42" t="s">
        <v>1074</v>
      </c>
      <c r="J33" s="42" t="s">
        <v>1074</v>
      </c>
      <c r="K33" s="42" t="s">
        <v>1074</v>
      </c>
      <c r="L33" s="42" t="s">
        <v>1074</v>
      </c>
      <c r="M33" s="42" t="s">
        <v>1074</v>
      </c>
      <c r="N33" s="42" t="s">
        <v>1074</v>
      </c>
      <c r="O33" s="42" t="s">
        <v>1074</v>
      </c>
      <c r="P33" s="42" t="s">
        <v>1074</v>
      </c>
      <c r="Q33" s="42" t="s">
        <v>1074</v>
      </c>
      <c r="R33" s="42" t="s">
        <v>1074</v>
      </c>
      <c r="S33" s="42" t="s">
        <v>1074</v>
      </c>
      <c r="T33" s="42" t="s">
        <v>1074</v>
      </c>
      <c r="U33" s="42" t="s">
        <v>1074</v>
      </c>
      <c r="V33" s="42" t="s">
        <v>1074</v>
      </c>
      <c r="W33" s="42" t="s">
        <v>1074</v>
      </c>
      <c r="X33" s="42" t="s">
        <v>1074</v>
      </c>
      <c r="Y33" s="42" t="s">
        <v>1074</v>
      </c>
      <c r="Z33" s="42" t="s">
        <v>1074</v>
      </c>
      <c r="AA33" s="42" t="s">
        <v>1074</v>
      </c>
      <c r="AB33" s="42" t="s">
        <v>1074</v>
      </c>
      <c r="AC33" s="42" t="s">
        <v>1074</v>
      </c>
      <c r="AD33" s="42" t="s">
        <v>1074</v>
      </c>
      <c r="AE33" s="42" t="s">
        <v>1074</v>
      </c>
      <c r="AF33" s="42" t="s">
        <v>1074</v>
      </c>
      <c r="AG33" s="42" t="s">
        <v>1074</v>
      </c>
      <c r="AH33" s="42" t="s">
        <v>1074</v>
      </c>
      <c r="AI33" s="42" t="s">
        <v>1074</v>
      </c>
      <c r="AJ33" s="42" t="s">
        <v>1074</v>
      </c>
      <c r="AK33" s="42" t="s">
        <v>1074</v>
      </c>
      <c r="AL33" s="42" t="s">
        <v>1074</v>
      </c>
      <c r="AM33" s="42" t="s">
        <v>1074</v>
      </c>
      <c r="AN33" s="42" t="s">
        <v>1074</v>
      </c>
      <c r="AO33" s="42" t="s">
        <v>1074</v>
      </c>
      <c r="AP33" s="42" t="s">
        <v>1074</v>
      </c>
      <c r="AQ33" s="42" t="s">
        <v>1074</v>
      </c>
      <c r="AR33" s="42" t="s">
        <v>1074</v>
      </c>
      <c r="AS33" s="42" t="s">
        <v>1074</v>
      </c>
    </row>
    <row r="34" spans="1:45" s="40" customFormat="1" ht="42.75" customHeight="1">
      <c r="A34" s="428" t="s">
        <v>55</v>
      </c>
      <c r="B34" s="427" t="s">
        <v>56</v>
      </c>
      <c r="C34" s="429" t="s">
        <v>25</v>
      </c>
      <c r="D34" s="42" t="s">
        <v>1074</v>
      </c>
      <c r="E34" s="42" t="s">
        <v>1074</v>
      </c>
      <c r="F34" s="42" t="s">
        <v>1074</v>
      </c>
      <c r="G34" s="42" t="s">
        <v>1074</v>
      </c>
      <c r="H34" s="42" t="s">
        <v>1074</v>
      </c>
      <c r="I34" s="42" t="s">
        <v>1074</v>
      </c>
      <c r="J34" s="42" t="s">
        <v>1074</v>
      </c>
      <c r="K34" s="42" t="s">
        <v>1074</v>
      </c>
      <c r="L34" s="42" t="s">
        <v>1074</v>
      </c>
      <c r="M34" s="42" t="s">
        <v>1074</v>
      </c>
      <c r="N34" s="42" t="s">
        <v>1074</v>
      </c>
      <c r="O34" s="42" t="s">
        <v>1074</v>
      </c>
      <c r="P34" s="42" t="s">
        <v>1074</v>
      </c>
      <c r="Q34" s="42" t="s">
        <v>1074</v>
      </c>
      <c r="R34" s="42" t="s">
        <v>1074</v>
      </c>
      <c r="S34" s="42" t="s">
        <v>1074</v>
      </c>
      <c r="T34" s="42" t="s">
        <v>1074</v>
      </c>
      <c r="U34" s="42" t="s">
        <v>1074</v>
      </c>
      <c r="V34" s="42" t="s">
        <v>1074</v>
      </c>
      <c r="W34" s="42" t="s">
        <v>1074</v>
      </c>
      <c r="X34" s="42" t="s">
        <v>1074</v>
      </c>
      <c r="Y34" s="42" t="s">
        <v>1074</v>
      </c>
      <c r="Z34" s="42" t="s">
        <v>1074</v>
      </c>
      <c r="AA34" s="42" t="s">
        <v>1074</v>
      </c>
      <c r="AB34" s="42" t="s">
        <v>1074</v>
      </c>
      <c r="AC34" s="42" t="s">
        <v>1074</v>
      </c>
      <c r="AD34" s="42" t="s">
        <v>1074</v>
      </c>
      <c r="AE34" s="42" t="s">
        <v>1074</v>
      </c>
      <c r="AF34" s="42" t="s">
        <v>1074</v>
      </c>
      <c r="AG34" s="42" t="s">
        <v>1074</v>
      </c>
      <c r="AH34" s="42" t="s">
        <v>1074</v>
      </c>
      <c r="AI34" s="42" t="s">
        <v>1074</v>
      </c>
      <c r="AJ34" s="42" t="s">
        <v>1074</v>
      </c>
      <c r="AK34" s="42" t="s">
        <v>1074</v>
      </c>
      <c r="AL34" s="42" t="s">
        <v>1074</v>
      </c>
      <c r="AM34" s="42" t="s">
        <v>1074</v>
      </c>
      <c r="AN34" s="42" t="s">
        <v>1074</v>
      </c>
      <c r="AO34" s="42" t="s">
        <v>1074</v>
      </c>
      <c r="AP34" s="42" t="s">
        <v>1074</v>
      </c>
      <c r="AQ34" s="42" t="s">
        <v>1074</v>
      </c>
      <c r="AR34" s="42" t="s">
        <v>1074</v>
      </c>
      <c r="AS34" s="42" t="s">
        <v>1074</v>
      </c>
    </row>
    <row r="35" spans="1:45" s="40" customFormat="1" ht="43.5" customHeight="1">
      <c r="A35" s="428" t="s">
        <v>57</v>
      </c>
      <c r="B35" s="427" t="s">
        <v>58</v>
      </c>
      <c r="C35" s="429" t="s">
        <v>25</v>
      </c>
      <c r="D35" s="42" t="s">
        <v>1074</v>
      </c>
      <c r="E35" s="42" t="s">
        <v>1074</v>
      </c>
      <c r="F35" s="42" t="s">
        <v>1074</v>
      </c>
      <c r="G35" s="42" t="s">
        <v>1074</v>
      </c>
      <c r="H35" s="42" t="s">
        <v>1074</v>
      </c>
      <c r="I35" s="42" t="s">
        <v>1074</v>
      </c>
      <c r="J35" s="42" t="s">
        <v>1074</v>
      </c>
      <c r="K35" s="42" t="s">
        <v>1074</v>
      </c>
      <c r="L35" s="42" t="s">
        <v>1074</v>
      </c>
      <c r="M35" s="42" t="s">
        <v>1074</v>
      </c>
      <c r="N35" s="42" t="s">
        <v>1074</v>
      </c>
      <c r="O35" s="42" t="s">
        <v>1074</v>
      </c>
      <c r="P35" s="42" t="s">
        <v>1074</v>
      </c>
      <c r="Q35" s="42" t="s">
        <v>1074</v>
      </c>
      <c r="R35" s="42" t="s">
        <v>1074</v>
      </c>
      <c r="S35" s="42" t="s">
        <v>1074</v>
      </c>
      <c r="T35" s="42" t="s">
        <v>1074</v>
      </c>
      <c r="U35" s="42" t="s">
        <v>1074</v>
      </c>
      <c r="V35" s="42" t="s">
        <v>1074</v>
      </c>
      <c r="W35" s="42" t="s">
        <v>1074</v>
      </c>
      <c r="X35" s="42" t="s">
        <v>1074</v>
      </c>
      <c r="Y35" s="42" t="s">
        <v>1074</v>
      </c>
      <c r="Z35" s="42" t="s">
        <v>1074</v>
      </c>
      <c r="AA35" s="42" t="s">
        <v>1074</v>
      </c>
      <c r="AB35" s="42" t="s">
        <v>1074</v>
      </c>
      <c r="AC35" s="42" t="s">
        <v>1074</v>
      </c>
      <c r="AD35" s="42" t="s">
        <v>1074</v>
      </c>
      <c r="AE35" s="42" t="s">
        <v>1074</v>
      </c>
      <c r="AF35" s="42" t="s">
        <v>1074</v>
      </c>
      <c r="AG35" s="42" t="s">
        <v>1074</v>
      </c>
      <c r="AH35" s="42" t="s">
        <v>1074</v>
      </c>
      <c r="AI35" s="42" t="s">
        <v>1074</v>
      </c>
      <c r="AJ35" s="42" t="s">
        <v>1074</v>
      </c>
      <c r="AK35" s="42" t="s">
        <v>1074</v>
      </c>
      <c r="AL35" s="42" t="s">
        <v>1074</v>
      </c>
      <c r="AM35" s="42" t="s">
        <v>1074</v>
      </c>
      <c r="AN35" s="42" t="s">
        <v>1074</v>
      </c>
      <c r="AO35" s="42" t="s">
        <v>1074</v>
      </c>
      <c r="AP35" s="42" t="s">
        <v>1074</v>
      </c>
      <c r="AQ35" s="42" t="s">
        <v>1074</v>
      </c>
      <c r="AR35" s="42" t="s">
        <v>1074</v>
      </c>
      <c r="AS35" s="42" t="s">
        <v>1074</v>
      </c>
    </row>
    <row r="36" spans="1:45" s="40" customFormat="1" ht="41.25" customHeight="1">
      <c r="A36" s="434" t="s">
        <v>59</v>
      </c>
      <c r="B36" s="431" t="s">
        <v>60</v>
      </c>
      <c r="C36" s="432" t="s">
        <v>61</v>
      </c>
      <c r="D36" s="42" t="s">
        <v>1074</v>
      </c>
      <c r="E36" s="42" t="s">
        <v>1074</v>
      </c>
      <c r="F36" s="42" t="s">
        <v>1074</v>
      </c>
      <c r="G36" s="42" t="s">
        <v>1074</v>
      </c>
      <c r="H36" s="42" t="s">
        <v>1074</v>
      </c>
      <c r="I36" s="42" t="s">
        <v>1074</v>
      </c>
      <c r="J36" s="42" t="s">
        <v>1074</v>
      </c>
      <c r="K36" s="42" t="s">
        <v>1074</v>
      </c>
      <c r="L36" s="42" t="s">
        <v>1074</v>
      </c>
      <c r="M36" s="42" t="s">
        <v>1074</v>
      </c>
      <c r="N36" s="42" t="s">
        <v>1074</v>
      </c>
      <c r="O36" s="42" t="s">
        <v>1074</v>
      </c>
      <c r="P36" s="42" t="s">
        <v>1074</v>
      </c>
      <c r="Q36" s="42" t="s">
        <v>1074</v>
      </c>
      <c r="R36" s="42" t="s">
        <v>1074</v>
      </c>
      <c r="S36" s="42" t="s">
        <v>1074</v>
      </c>
      <c r="T36" s="42" t="s">
        <v>1074</v>
      </c>
      <c r="U36" s="42" t="s">
        <v>1074</v>
      </c>
      <c r="V36" s="42" t="s">
        <v>1074</v>
      </c>
      <c r="W36" s="42" t="s">
        <v>1074</v>
      </c>
      <c r="X36" s="42" t="s">
        <v>1074</v>
      </c>
      <c r="Y36" s="42" t="s">
        <v>1074</v>
      </c>
      <c r="Z36" s="42" t="s">
        <v>1074</v>
      </c>
      <c r="AA36" s="42" t="s">
        <v>1074</v>
      </c>
      <c r="AB36" s="42" t="s">
        <v>1074</v>
      </c>
      <c r="AC36" s="42" t="s">
        <v>1074</v>
      </c>
      <c r="AD36" s="42" t="s">
        <v>1074</v>
      </c>
      <c r="AE36" s="42" t="s">
        <v>1074</v>
      </c>
      <c r="AF36" s="42" t="s">
        <v>1074</v>
      </c>
      <c r="AG36" s="42" t="s">
        <v>1074</v>
      </c>
      <c r="AH36" s="42" t="s">
        <v>1074</v>
      </c>
      <c r="AI36" s="42" t="s">
        <v>1074</v>
      </c>
      <c r="AJ36" s="42" t="s">
        <v>1074</v>
      </c>
      <c r="AK36" s="42" t="s">
        <v>1074</v>
      </c>
      <c r="AL36" s="42" t="s">
        <v>1074</v>
      </c>
      <c r="AM36" s="42" t="s">
        <v>1074</v>
      </c>
      <c r="AN36" s="42" t="s">
        <v>1074</v>
      </c>
      <c r="AO36" s="42" t="s">
        <v>1074</v>
      </c>
      <c r="AP36" s="42" t="s">
        <v>1074</v>
      </c>
      <c r="AQ36" s="42" t="s">
        <v>1074</v>
      </c>
      <c r="AR36" s="42" t="s">
        <v>1074</v>
      </c>
      <c r="AS36" s="42" t="s">
        <v>1074</v>
      </c>
    </row>
    <row r="37" spans="1:45" s="40" customFormat="1" ht="29.25" customHeight="1">
      <c r="A37" s="428" t="s">
        <v>62</v>
      </c>
      <c r="B37" s="427" t="s">
        <v>63</v>
      </c>
      <c r="C37" s="425" t="s">
        <v>25</v>
      </c>
      <c r="D37" s="42" t="s">
        <v>1074</v>
      </c>
      <c r="E37" s="42" t="s">
        <v>1074</v>
      </c>
      <c r="F37" s="42" t="s">
        <v>1074</v>
      </c>
      <c r="G37" s="42" t="s">
        <v>1074</v>
      </c>
      <c r="H37" s="42" t="s">
        <v>1074</v>
      </c>
      <c r="I37" s="42" t="s">
        <v>1074</v>
      </c>
      <c r="J37" s="42" t="s">
        <v>1074</v>
      </c>
      <c r="K37" s="42" t="s">
        <v>1074</v>
      </c>
      <c r="L37" s="42" t="s">
        <v>1074</v>
      </c>
      <c r="M37" s="42" t="s">
        <v>1074</v>
      </c>
      <c r="N37" s="42" t="s">
        <v>1074</v>
      </c>
      <c r="O37" s="42" t="s">
        <v>1074</v>
      </c>
      <c r="P37" s="42" t="s">
        <v>1074</v>
      </c>
      <c r="Q37" s="42" t="s">
        <v>1074</v>
      </c>
      <c r="R37" s="42" t="s">
        <v>1074</v>
      </c>
      <c r="S37" s="42" t="s">
        <v>1074</v>
      </c>
      <c r="T37" s="42" t="s">
        <v>1074</v>
      </c>
      <c r="U37" s="42" t="s">
        <v>1074</v>
      </c>
      <c r="V37" s="42" t="s">
        <v>1074</v>
      </c>
      <c r="W37" s="42" t="s">
        <v>1074</v>
      </c>
      <c r="X37" s="42" t="s">
        <v>1074</v>
      </c>
      <c r="Y37" s="42" t="s">
        <v>1074</v>
      </c>
      <c r="Z37" s="42" t="s">
        <v>1074</v>
      </c>
      <c r="AA37" s="42" t="s">
        <v>1074</v>
      </c>
      <c r="AB37" s="42" t="s">
        <v>1074</v>
      </c>
      <c r="AC37" s="42" t="s">
        <v>1074</v>
      </c>
      <c r="AD37" s="42" t="s">
        <v>1074</v>
      </c>
      <c r="AE37" s="42" t="s">
        <v>1074</v>
      </c>
      <c r="AF37" s="42" t="s">
        <v>1074</v>
      </c>
      <c r="AG37" s="42" t="s">
        <v>1074</v>
      </c>
      <c r="AH37" s="42" t="s">
        <v>1074</v>
      </c>
      <c r="AI37" s="42" t="s">
        <v>1074</v>
      </c>
      <c r="AJ37" s="42" t="s">
        <v>1074</v>
      </c>
      <c r="AK37" s="42" t="s">
        <v>1074</v>
      </c>
      <c r="AL37" s="42" t="s">
        <v>1074</v>
      </c>
      <c r="AM37" s="42" t="s">
        <v>1074</v>
      </c>
      <c r="AN37" s="42" t="s">
        <v>1074</v>
      </c>
      <c r="AO37" s="42" t="s">
        <v>1074</v>
      </c>
      <c r="AP37" s="42" t="s">
        <v>1074</v>
      </c>
      <c r="AQ37" s="42" t="s">
        <v>1074</v>
      </c>
      <c r="AR37" s="42" t="s">
        <v>1074</v>
      </c>
      <c r="AS37" s="42" t="s">
        <v>1074</v>
      </c>
    </row>
    <row r="38" spans="1:45" s="40" customFormat="1" ht="38.25" customHeight="1">
      <c r="A38" s="434" t="s">
        <v>64</v>
      </c>
      <c r="B38" s="435" t="s">
        <v>65</v>
      </c>
      <c r="C38" s="432" t="s">
        <v>66</v>
      </c>
      <c r="D38" s="42" t="s">
        <v>1074</v>
      </c>
      <c r="E38" s="42" t="s">
        <v>1074</v>
      </c>
      <c r="F38" s="42" t="s">
        <v>1074</v>
      </c>
      <c r="G38" s="42" t="s">
        <v>1074</v>
      </c>
      <c r="H38" s="42" t="s">
        <v>1074</v>
      </c>
      <c r="I38" s="42" t="s">
        <v>1074</v>
      </c>
      <c r="J38" s="42" t="s">
        <v>1074</v>
      </c>
      <c r="K38" s="42" t="s">
        <v>1074</v>
      </c>
      <c r="L38" s="42" t="s">
        <v>1074</v>
      </c>
      <c r="M38" s="42" t="s">
        <v>1074</v>
      </c>
      <c r="N38" s="42" t="s">
        <v>1074</v>
      </c>
      <c r="O38" s="42" t="s">
        <v>1074</v>
      </c>
      <c r="P38" s="42" t="s">
        <v>1074</v>
      </c>
      <c r="Q38" s="42" t="s">
        <v>1074</v>
      </c>
      <c r="R38" s="42" t="s">
        <v>1074</v>
      </c>
      <c r="S38" s="42" t="s">
        <v>1074</v>
      </c>
      <c r="T38" s="42" t="s">
        <v>1074</v>
      </c>
      <c r="U38" s="42" t="s">
        <v>1074</v>
      </c>
      <c r="V38" s="42" t="s">
        <v>1074</v>
      </c>
      <c r="W38" s="42" t="s">
        <v>1074</v>
      </c>
      <c r="X38" s="42" t="s">
        <v>1074</v>
      </c>
      <c r="Y38" s="42" t="s">
        <v>1074</v>
      </c>
      <c r="Z38" s="42" t="s">
        <v>1074</v>
      </c>
      <c r="AA38" s="42" t="s">
        <v>1074</v>
      </c>
      <c r="AB38" s="42" t="s">
        <v>1074</v>
      </c>
      <c r="AC38" s="42" t="s">
        <v>1074</v>
      </c>
      <c r="AD38" s="42" t="s">
        <v>1074</v>
      </c>
      <c r="AE38" s="42" t="s">
        <v>1074</v>
      </c>
      <c r="AF38" s="42" t="s">
        <v>1074</v>
      </c>
      <c r="AG38" s="42" t="s">
        <v>1074</v>
      </c>
      <c r="AH38" s="42" t="s">
        <v>1074</v>
      </c>
      <c r="AI38" s="42" t="s">
        <v>1074</v>
      </c>
      <c r="AJ38" s="42" t="s">
        <v>1074</v>
      </c>
      <c r="AK38" s="42" t="s">
        <v>1074</v>
      </c>
      <c r="AL38" s="42" t="s">
        <v>1074</v>
      </c>
      <c r="AM38" s="42" t="s">
        <v>1074</v>
      </c>
      <c r="AN38" s="42" t="s">
        <v>1074</v>
      </c>
      <c r="AO38" s="42" t="s">
        <v>1074</v>
      </c>
      <c r="AP38" s="42" t="s">
        <v>1074</v>
      </c>
      <c r="AQ38" s="42" t="s">
        <v>1074</v>
      </c>
      <c r="AR38" s="42" t="s">
        <v>1074</v>
      </c>
      <c r="AS38" s="42" t="s">
        <v>1074</v>
      </c>
    </row>
    <row r="39" spans="1:45" s="40" customFormat="1" ht="32.25" customHeight="1">
      <c r="A39" s="434" t="s">
        <v>67</v>
      </c>
      <c r="B39" s="435" t="s">
        <v>68</v>
      </c>
      <c r="C39" s="432" t="s">
        <v>69</v>
      </c>
      <c r="D39" s="42" t="s">
        <v>1074</v>
      </c>
      <c r="E39" s="42" t="s">
        <v>1074</v>
      </c>
      <c r="F39" s="42" t="s">
        <v>1074</v>
      </c>
      <c r="G39" s="42" t="s">
        <v>1074</v>
      </c>
      <c r="H39" s="42" t="s">
        <v>1074</v>
      </c>
      <c r="I39" s="42" t="s">
        <v>1074</v>
      </c>
      <c r="J39" s="42" t="s">
        <v>1074</v>
      </c>
      <c r="K39" s="42" t="s">
        <v>1074</v>
      </c>
      <c r="L39" s="42" t="s">
        <v>1074</v>
      </c>
      <c r="M39" s="42" t="s">
        <v>1074</v>
      </c>
      <c r="N39" s="42" t="s">
        <v>1074</v>
      </c>
      <c r="O39" s="42" t="s">
        <v>1074</v>
      </c>
      <c r="P39" s="42" t="s">
        <v>1074</v>
      </c>
      <c r="Q39" s="42" t="s">
        <v>1074</v>
      </c>
      <c r="R39" s="42" t="s">
        <v>1074</v>
      </c>
      <c r="S39" s="42" t="s">
        <v>1074</v>
      </c>
      <c r="T39" s="42" t="s">
        <v>1074</v>
      </c>
      <c r="U39" s="42" t="s">
        <v>1074</v>
      </c>
      <c r="V39" s="42" t="s">
        <v>1074</v>
      </c>
      <c r="W39" s="42" t="s">
        <v>1074</v>
      </c>
      <c r="X39" s="42" t="s">
        <v>1074</v>
      </c>
      <c r="Y39" s="42" t="s">
        <v>1074</v>
      </c>
      <c r="Z39" s="42" t="s">
        <v>1074</v>
      </c>
      <c r="AA39" s="42" t="s">
        <v>1074</v>
      </c>
      <c r="AB39" s="42" t="s">
        <v>1074</v>
      </c>
      <c r="AC39" s="42" t="s">
        <v>1074</v>
      </c>
      <c r="AD39" s="42" t="s">
        <v>1074</v>
      </c>
      <c r="AE39" s="42" t="s">
        <v>1074</v>
      </c>
      <c r="AF39" s="42" t="s">
        <v>1074</v>
      </c>
      <c r="AG39" s="42" t="s">
        <v>1074</v>
      </c>
      <c r="AH39" s="42" t="s">
        <v>1074</v>
      </c>
      <c r="AI39" s="42" t="s">
        <v>1074</v>
      </c>
      <c r="AJ39" s="42" t="s">
        <v>1074</v>
      </c>
      <c r="AK39" s="42" t="s">
        <v>1074</v>
      </c>
      <c r="AL39" s="42" t="s">
        <v>1074</v>
      </c>
      <c r="AM39" s="42" t="s">
        <v>1074</v>
      </c>
      <c r="AN39" s="42" t="s">
        <v>1074</v>
      </c>
      <c r="AO39" s="42" t="s">
        <v>1074</v>
      </c>
      <c r="AP39" s="42" t="s">
        <v>1074</v>
      </c>
      <c r="AQ39" s="42" t="s">
        <v>1074</v>
      </c>
      <c r="AR39" s="42" t="s">
        <v>1074</v>
      </c>
      <c r="AS39" s="42" t="s">
        <v>1074</v>
      </c>
    </row>
    <row r="40" spans="1:45" s="40" customFormat="1" ht="33.75" customHeight="1">
      <c r="A40" s="434" t="s">
        <v>70</v>
      </c>
      <c r="B40" s="435" t="s">
        <v>71</v>
      </c>
      <c r="C40" s="432" t="s">
        <v>72</v>
      </c>
      <c r="D40" s="42" t="s">
        <v>1074</v>
      </c>
      <c r="E40" s="42" t="s">
        <v>1074</v>
      </c>
      <c r="F40" s="42" t="s">
        <v>1074</v>
      </c>
      <c r="G40" s="42" t="s">
        <v>1074</v>
      </c>
      <c r="H40" s="42" t="s">
        <v>1074</v>
      </c>
      <c r="I40" s="42" t="s">
        <v>1074</v>
      </c>
      <c r="J40" s="42" t="s">
        <v>1074</v>
      </c>
      <c r="K40" s="42" t="s">
        <v>1074</v>
      </c>
      <c r="L40" s="42" t="s">
        <v>1074</v>
      </c>
      <c r="M40" s="42" t="s">
        <v>1074</v>
      </c>
      <c r="N40" s="42" t="s">
        <v>1074</v>
      </c>
      <c r="O40" s="42" t="s">
        <v>1074</v>
      </c>
      <c r="P40" s="42" t="s">
        <v>1074</v>
      </c>
      <c r="Q40" s="42" t="s">
        <v>1074</v>
      </c>
      <c r="R40" s="42" t="s">
        <v>1074</v>
      </c>
      <c r="S40" s="42" t="s">
        <v>1074</v>
      </c>
      <c r="T40" s="42" t="s">
        <v>1074</v>
      </c>
      <c r="U40" s="42" t="s">
        <v>1074</v>
      </c>
      <c r="V40" s="42" t="s">
        <v>1074</v>
      </c>
      <c r="W40" s="42" t="s">
        <v>1074</v>
      </c>
      <c r="X40" s="42" t="s">
        <v>1074</v>
      </c>
      <c r="Y40" s="42" t="s">
        <v>1074</v>
      </c>
      <c r="Z40" s="42" t="s">
        <v>1074</v>
      </c>
      <c r="AA40" s="42" t="s">
        <v>1074</v>
      </c>
      <c r="AB40" s="42" t="s">
        <v>1074</v>
      </c>
      <c r="AC40" s="42" t="s">
        <v>1074</v>
      </c>
      <c r="AD40" s="42" t="s">
        <v>1074</v>
      </c>
      <c r="AE40" s="42" t="s">
        <v>1074</v>
      </c>
      <c r="AF40" s="42" t="s">
        <v>1074</v>
      </c>
      <c r="AG40" s="42" t="s">
        <v>1074</v>
      </c>
      <c r="AH40" s="42" t="s">
        <v>1074</v>
      </c>
      <c r="AI40" s="42" t="s">
        <v>1074</v>
      </c>
      <c r="AJ40" s="42" t="s">
        <v>1074</v>
      </c>
      <c r="AK40" s="42" t="s">
        <v>1074</v>
      </c>
      <c r="AL40" s="42" t="s">
        <v>1074</v>
      </c>
      <c r="AM40" s="42" t="s">
        <v>1074</v>
      </c>
      <c r="AN40" s="42" t="s">
        <v>1074</v>
      </c>
      <c r="AO40" s="42" t="s">
        <v>1074</v>
      </c>
      <c r="AP40" s="42" t="s">
        <v>1074</v>
      </c>
      <c r="AQ40" s="42" t="s">
        <v>1074</v>
      </c>
      <c r="AR40" s="42" t="s">
        <v>1074</v>
      </c>
      <c r="AS40" s="42" t="s">
        <v>1074</v>
      </c>
    </row>
    <row r="41" spans="1:45" s="40" customFormat="1" ht="27.75" customHeight="1">
      <c r="A41" s="434" t="s">
        <v>73</v>
      </c>
      <c r="B41" s="435" t="s">
        <v>74</v>
      </c>
      <c r="C41" s="432" t="s">
        <v>75</v>
      </c>
      <c r="D41" s="42" t="s">
        <v>1074</v>
      </c>
      <c r="E41" s="42" t="s">
        <v>1074</v>
      </c>
      <c r="F41" s="42" t="s">
        <v>1074</v>
      </c>
      <c r="G41" s="42" t="s">
        <v>1074</v>
      </c>
      <c r="H41" s="42" t="s">
        <v>1074</v>
      </c>
      <c r="I41" s="42" t="s">
        <v>1074</v>
      </c>
      <c r="J41" s="42" t="s">
        <v>1074</v>
      </c>
      <c r="K41" s="42" t="s">
        <v>1074</v>
      </c>
      <c r="L41" s="42" t="s">
        <v>1074</v>
      </c>
      <c r="M41" s="42" t="s">
        <v>1074</v>
      </c>
      <c r="N41" s="42" t="s">
        <v>1074</v>
      </c>
      <c r="O41" s="42" t="s">
        <v>1074</v>
      </c>
      <c r="P41" s="42" t="s">
        <v>1074</v>
      </c>
      <c r="Q41" s="42" t="s">
        <v>1074</v>
      </c>
      <c r="R41" s="42" t="s">
        <v>1074</v>
      </c>
      <c r="S41" s="42" t="s">
        <v>1074</v>
      </c>
      <c r="T41" s="42" t="s">
        <v>1074</v>
      </c>
      <c r="U41" s="42" t="s">
        <v>1074</v>
      </c>
      <c r="V41" s="42" t="s">
        <v>1074</v>
      </c>
      <c r="W41" s="42" t="s">
        <v>1074</v>
      </c>
      <c r="X41" s="42" t="s">
        <v>1074</v>
      </c>
      <c r="Y41" s="42" t="s">
        <v>1074</v>
      </c>
      <c r="Z41" s="42" t="s">
        <v>1074</v>
      </c>
      <c r="AA41" s="42" t="s">
        <v>1074</v>
      </c>
      <c r="AB41" s="42" t="s">
        <v>1074</v>
      </c>
      <c r="AC41" s="42" t="s">
        <v>1074</v>
      </c>
      <c r="AD41" s="42" t="s">
        <v>1074</v>
      </c>
      <c r="AE41" s="42" t="s">
        <v>1074</v>
      </c>
      <c r="AF41" s="42" t="s">
        <v>1074</v>
      </c>
      <c r="AG41" s="42" t="s">
        <v>1074</v>
      </c>
      <c r="AH41" s="42" t="s">
        <v>1074</v>
      </c>
      <c r="AI41" s="42" t="s">
        <v>1074</v>
      </c>
      <c r="AJ41" s="42" t="s">
        <v>1074</v>
      </c>
      <c r="AK41" s="42" t="s">
        <v>1074</v>
      </c>
      <c r="AL41" s="42" t="s">
        <v>1074</v>
      </c>
      <c r="AM41" s="42" t="s">
        <v>1074</v>
      </c>
      <c r="AN41" s="42" t="s">
        <v>1074</v>
      </c>
      <c r="AO41" s="42" t="s">
        <v>1074</v>
      </c>
      <c r="AP41" s="42" t="s">
        <v>1074</v>
      </c>
      <c r="AQ41" s="42" t="s">
        <v>1074</v>
      </c>
      <c r="AR41" s="42" t="s">
        <v>1074</v>
      </c>
      <c r="AS41" s="42" t="s">
        <v>1074</v>
      </c>
    </row>
    <row r="42" spans="1:45" s="40" customFormat="1" ht="34.5" customHeight="1">
      <c r="A42" s="434" t="s">
        <v>76</v>
      </c>
      <c r="B42" s="435" t="s">
        <v>77</v>
      </c>
      <c r="C42" s="432" t="s">
        <v>78</v>
      </c>
      <c r="D42" s="42" t="s">
        <v>1074</v>
      </c>
      <c r="E42" s="42" t="s">
        <v>1074</v>
      </c>
      <c r="F42" s="42" t="s">
        <v>1074</v>
      </c>
      <c r="G42" s="42" t="s">
        <v>1074</v>
      </c>
      <c r="H42" s="42" t="s">
        <v>1074</v>
      </c>
      <c r="I42" s="42" t="s">
        <v>1074</v>
      </c>
      <c r="J42" s="42" t="s">
        <v>1074</v>
      </c>
      <c r="K42" s="42" t="s">
        <v>1074</v>
      </c>
      <c r="L42" s="42" t="s">
        <v>1074</v>
      </c>
      <c r="M42" s="42" t="s">
        <v>1074</v>
      </c>
      <c r="N42" s="42" t="s">
        <v>1074</v>
      </c>
      <c r="O42" s="42" t="s">
        <v>1074</v>
      </c>
      <c r="P42" s="42" t="s">
        <v>1074</v>
      </c>
      <c r="Q42" s="42" t="s">
        <v>1074</v>
      </c>
      <c r="R42" s="42" t="s">
        <v>1074</v>
      </c>
      <c r="S42" s="42" t="s">
        <v>1074</v>
      </c>
      <c r="T42" s="42" t="s">
        <v>1074</v>
      </c>
      <c r="U42" s="42" t="s">
        <v>1074</v>
      </c>
      <c r="V42" s="42" t="s">
        <v>1074</v>
      </c>
      <c r="W42" s="42" t="s">
        <v>1074</v>
      </c>
      <c r="X42" s="42" t="s">
        <v>1074</v>
      </c>
      <c r="Y42" s="42" t="s">
        <v>1074</v>
      </c>
      <c r="Z42" s="42" t="s">
        <v>1074</v>
      </c>
      <c r="AA42" s="42" t="s">
        <v>1074</v>
      </c>
      <c r="AB42" s="42" t="s">
        <v>1074</v>
      </c>
      <c r="AC42" s="42" t="s">
        <v>1074</v>
      </c>
      <c r="AD42" s="42" t="s">
        <v>1074</v>
      </c>
      <c r="AE42" s="42" t="s">
        <v>1074</v>
      </c>
      <c r="AF42" s="42" t="s">
        <v>1074</v>
      </c>
      <c r="AG42" s="42" t="s">
        <v>1074</v>
      </c>
      <c r="AH42" s="42" t="s">
        <v>1074</v>
      </c>
      <c r="AI42" s="42" t="s">
        <v>1074</v>
      </c>
      <c r="AJ42" s="42" t="s">
        <v>1074</v>
      </c>
      <c r="AK42" s="42" t="s">
        <v>1074</v>
      </c>
      <c r="AL42" s="42" t="s">
        <v>1074</v>
      </c>
      <c r="AM42" s="42" t="s">
        <v>1074</v>
      </c>
      <c r="AN42" s="42" t="s">
        <v>1074</v>
      </c>
      <c r="AO42" s="42" t="s">
        <v>1074</v>
      </c>
      <c r="AP42" s="42" t="s">
        <v>1074</v>
      </c>
      <c r="AQ42" s="42" t="s">
        <v>1074</v>
      </c>
      <c r="AR42" s="42" t="s">
        <v>1074</v>
      </c>
      <c r="AS42" s="42" t="s">
        <v>1074</v>
      </c>
    </row>
    <row r="43" spans="1:45" s="40" customFormat="1" ht="28.5" customHeight="1">
      <c r="A43" s="434" t="s">
        <v>79</v>
      </c>
      <c r="B43" s="435" t="s">
        <v>80</v>
      </c>
      <c r="C43" s="432" t="s">
        <v>81</v>
      </c>
      <c r="D43" s="42" t="s">
        <v>1074</v>
      </c>
      <c r="E43" s="42" t="s">
        <v>1074</v>
      </c>
      <c r="F43" s="42" t="s">
        <v>1074</v>
      </c>
      <c r="G43" s="42" t="s">
        <v>1074</v>
      </c>
      <c r="H43" s="42" t="s">
        <v>1074</v>
      </c>
      <c r="I43" s="42" t="s">
        <v>1074</v>
      </c>
      <c r="J43" s="42" t="s">
        <v>1074</v>
      </c>
      <c r="K43" s="42" t="s">
        <v>1074</v>
      </c>
      <c r="L43" s="42" t="s">
        <v>1074</v>
      </c>
      <c r="M43" s="42" t="s">
        <v>1074</v>
      </c>
      <c r="N43" s="42" t="s">
        <v>1074</v>
      </c>
      <c r="O43" s="42" t="s">
        <v>1074</v>
      </c>
      <c r="P43" s="42" t="s">
        <v>1074</v>
      </c>
      <c r="Q43" s="42" t="s">
        <v>1074</v>
      </c>
      <c r="R43" s="42" t="s">
        <v>1074</v>
      </c>
      <c r="S43" s="42" t="s">
        <v>1074</v>
      </c>
      <c r="T43" s="42" t="s">
        <v>1074</v>
      </c>
      <c r="U43" s="42" t="s">
        <v>1074</v>
      </c>
      <c r="V43" s="42" t="s">
        <v>1074</v>
      </c>
      <c r="W43" s="42" t="s">
        <v>1074</v>
      </c>
      <c r="X43" s="42" t="s">
        <v>1074</v>
      </c>
      <c r="Y43" s="42" t="s">
        <v>1074</v>
      </c>
      <c r="Z43" s="42" t="s">
        <v>1074</v>
      </c>
      <c r="AA43" s="42" t="s">
        <v>1074</v>
      </c>
      <c r="AB43" s="42" t="s">
        <v>1074</v>
      </c>
      <c r="AC43" s="42" t="s">
        <v>1074</v>
      </c>
      <c r="AD43" s="42" t="s">
        <v>1074</v>
      </c>
      <c r="AE43" s="42" t="s">
        <v>1074</v>
      </c>
      <c r="AF43" s="42" t="s">
        <v>1074</v>
      </c>
      <c r="AG43" s="42" t="s">
        <v>1074</v>
      </c>
      <c r="AH43" s="42" t="s">
        <v>1074</v>
      </c>
      <c r="AI43" s="42" t="s">
        <v>1074</v>
      </c>
      <c r="AJ43" s="42" t="s">
        <v>1074</v>
      </c>
      <c r="AK43" s="42" t="s">
        <v>1074</v>
      </c>
      <c r="AL43" s="42" t="s">
        <v>1074</v>
      </c>
      <c r="AM43" s="42" t="s">
        <v>1074</v>
      </c>
      <c r="AN43" s="42" t="s">
        <v>1074</v>
      </c>
      <c r="AO43" s="42" t="s">
        <v>1074</v>
      </c>
      <c r="AP43" s="42" t="s">
        <v>1074</v>
      </c>
      <c r="AQ43" s="42" t="s">
        <v>1074</v>
      </c>
      <c r="AR43" s="42" t="s">
        <v>1074</v>
      </c>
      <c r="AS43" s="42" t="s">
        <v>1074</v>
      </c>
    </row>
    <row r="44" spans="1:45" s="40" customFormat="1" ht="33" customHeight="1">
      <c r="A44" s="434" t="s">
        <v>82</v>
      </c>
      <c r="B44" s="435" t="s">
        <v>83</v>
      </c>
      <c r="C44" s="432" t="s">
        <v>84</v>
      </c>
      <c r="D44" s="42" t="s">
        <v>1074</v>
      </c>
      <c r="E44" s="42" t="s">
        <v>1074</v>
      </c>
      <c r="F44" s="42" t="s">
        <v>1074</v>
      </c>
      <c r="G44" s="42" t="s">
        <v>1074</v>
      </c>
      <c r="H44" s="42" t="s">
        <v>1074</v>
      </c>
      <c r="I44" s="42" t="s">
        <v>1074</v>
      </c>
      <c r="J44" s="42" t="s">
        <v>1074</v>
      </c>
      <c r="K44" s="42" t="s">
        <v>1074</v>
      </c>
      <c r="L44" s="42" t="s">
        <v>1074</v>
      </c>
      <c r="M44" s="42" t="s">
        <v>1074</v>
      </c>
      <c r="N44" s="42" t="s">
        <v>1074</v>
      </c>
      <c r="O44" s="42" t="s">
        <v>1074</v>
      </c>
      <c r="P44" s="42" t="s">
        <v>1074</v>
      </c>
      <c r="Q44" s="42" t="s">
        <v>1074</v>
      </c>
      <c r="R44" s="42" t="s">
        <v>1074</v>
      </c>
      <c r="S44" s="42" t="s">
        <v>1074</v>
      </c>
      <c r="T44" s="42" t="s">
        <v>1074</v>
      </c>
      <c r="U44" s="42" t="s">
        <v>1074</v>
      </c>
      <c r="V44" s="42" t="s">
        <v>1074</v>
      </c>
      <c r="W44" s="42" t="s">
        <v>1074</v>
      </c>
      <c r="X44" s="42" t="s">
        <v>1074</v>
      </c>
      <c r="Y44" s="42" t="s">
        <v>1074</v>
      </c>
      <c r="Z44" s="42" t="s">
        <v>1074</v>
      </c>
      <c r="AA44" s="42" t="s">
        <v>1074</v>
      </c>
      <c r="AB44" s="42" t="s">
        <v>1074</v>
      </c>
      <c r="AC44" s="42" t="s">
        <v>1074</v>
      </c>
      <c r="AD44" s="42" t="s">
        <v>1074</v>
      </c>
      <c r="AE44" s="42" t="s">
        <v>1074</v>
      </c>
      <c r="AF44" s="42" t="s">
        <v>1074</v>
      </c>
      <c r="AG44" s="42" t="s">
        <v>1074</v>
      </c>
      <c r="AH44" s="42" t="s">
        <v>1074</v>
      </c>
      <c r="AI44" s="42" t="s">
        <v>1074</v>
      </c>
      <c r="AJ44" s="42" t="s">
        <v>1074</v>
      </c>
      <c r="AK44" s="42" t="s">
        <v>1074</v>
      </c>
      <c r="AL44" s="42" t="s">
        <v>1074</v>
      </c>
      <c r="AM44" s="42" t="s">
        <v>1074</v>
      </c>
      <c r="AN44" s="42" t="s">
        <v>1074</v>
      </c>
      <c r="AO44" s="42" t="s">
        <v>1074</v>
      </c>
      <c r="AP44" s="42" t="s">
        <v>1074</v>
      </c>
      <c r="AQ44" s="42" t="s">
        <v>1074</v>
      </c>
      <c r="AR44" s="42" t="s">
        <v>1074</v>
      </c>
      <c r="AS44" s="42" t="s">
        <v>1074</v>
      </c>
    </row>
    <row r="45" spans="1:45" s="40" customFormat="1" ht="39.75" customHeight="1">
      <c r="A45" s="434" t="s">
        <v>85</v>
      </c>
      <c r="B45" s="436" t="s">
        <v>86</v>
      </c>
      <c r="C45" s="432" t="s">
        <v>87</v>
      </c>
      <c r="D45" s="42" t="s">
        <v>1074</v>
      </c>
      <c r="E45" s="42" t="s">
        <v>1074</v>
      </c>
      <c r="F45" s="42" t="s">
        <v>1074</v>
      </c>
      <c r="G45" s="42" t="s">
        <v>1074</v>
      </c>
      <c r="H45" s="42" t="s">
        <v>1074</v>
      </c>
      <c r="I45" s="42" t="s">
        <v>1074</v>
      </c>
      <c r="J45" s="42" t="s">
        <v>1074</v>
      </c>
      <c r="K45" s="42" t="s">
        <v>1074</v>
      </c>
      <c r="L45" s="42" t="s">
        <v>1074</v>
      </c>
      <c r="M45" s="42" t="s">
        <v>1074</v>
      </c>
      <c r="N45" s="42" t="s">
        <v>1074</v>
      </c>
      <c r="O45" s="42" t="s">
        <v>1074</v>
      </c>
      <c r="P45" s="42" t="s">
        <v>1074</v>
      </c>
      <c r="Q45" s="42" t="s">
        <v>1074</v>
      </c>
      <c r="R45" s="42" t="s">
        <v>1074</v>
      </c>
      <c r="S45" s="42" t="s">
        <v>1074</v>
      </c>
      <c r="T45" s="42" t="s">
        <v>1074</v>
      </c>
      <c r="U45" s="42" t="s">
        <v>1074</v>
      </c>
      <c r="V45" s="42" t="s">
        <v>1074</v>
      </c>
      <c r="W45" s="42" t="s">
        <v>1074</v>
      </c>
      <c r="X45" s="42" t="s">
        <v>1074</v>
      </c>
      <c r="Y45" s="42" t="s">
        <v>1074</v>
      </c>
      <c r="Z45" s="42" t="s">
        <v>1074</v>
      </c>
      <c r="AA45" s="42" t="s">
        <v>1074</v>
      </c>
      <c r="AB45" s="42" t="s">
        <v>1074</v>
      </c>
      <c r="AC45" s="42" t="s">
        <v>1074</v>
      </c>
      <c r="AD45" s="42" t="s">
        <v>1074</v>
      </c>
      <c r="AE45" s="42" t="s">
        <v>1074</v>
      </c>
      <c r="AF45" s="42" t="s">
        <v>1074</v>
      </c>
      <c r="AG45" s="42" t="s">
        <v>1074</v>
      </c>
      <c r="AH45" s="42" t="s">
        <v>1074</v>
      </c>
      <c r="AI45" s="42" t="s">
        <v>1074</v>
      </c>
      <c r="AJ45" s="42" t="s">
        <v>1074</v>
      </c>
      <c r="AK45" s="42" t="s">
        <v>1074</v>
      </c>
      <c r="AL45" s="42" t="s">
        <v>1074</v>
      </c>
      <c r="AM45" s="42" t="s">
        <v>1074</v>
      </c>
      <c r="AN45" s="42" t="s">
        <v>1074</v>
      </c>
      <c r="AO45" s="42" t="s">
        <v>1074</v>
      </c>
      <c r="AP45" s="42" t="s">
        <v>1074</v>
      </c>
      <c r="AQ45" s="42" t="s">
        <v>1074</v>
      </c>
      <c r="AR45" s="42" t="s">
        <v>1074</v>
      </c>
      <c r="AS45" s="42" t="s">
        <v>1074</v>
      </c>
    </row>
    <row r="46" spans="1:45" s="40" customFormat="1" ht="24" customHeight="1">
      <c r="A46" s="434" t="s">
        <v>88</v>
      </c>
      <c r="B46" s="436" t="s">
        <v>89</v>
      </c>
      <c r="C46" s="432" t="s">
        <v>90</v>
      </c>
      <c r="D46" s="42" t="s">
        <v>1074</v>
      </c>
      <c r="E46" s="42" t="s">
        <v>1074</v>
      </c>
      <c r="F46" s="42" t="s">
        <v>1074</v>
      </c>
      <c r="G46" s="42" t="s">
        <v>1074</v>
      </c>
      <c r="H46" s="42" t="s">
        <v>1074</v>
      </c>
      <c r="I46" s="42" t="s">
        <v>1074</v>
      </c>
      <c r="J46" s="42" t="s">
        <v>1074</v>
      </c>
      <c r="K46" s="42" t="s">
        <v>1074</v>
      </c>
      <c r="L46" s="42" t="s">
        <v>1074</v>
      </c>
      <c r="M46" s="42" t="s">
        <v>1074</v>
      </c>
      <c r="N46" s="42" t="s">
        <v>1074</v>
      </c>
      <c r="O46" s="42" t="s">
        <v>1074</v>
      </c>
      <c r="P46" s="42" t="s">
        <v>1074</v>
      </c>
      <c r="Q46" s="42" t="s">
        <v>1074</v>
      </c>
      <c r="R46" s="42" t="s">
        <v>1074</v>
      </c>
      <c r="S46" s="42" t="s">
        <v>1074</v>
      </c>
      <c r="T46" s="42" t="s">
        <v>1074</v>
      </c>
      <c r="U46" s="42" t="s">
        <v>1074</v>
      </c>
      <c r="V46" s="42" t="s">
        <v>1074</v>
      </c>
      <c r="W46" s="42" t="s">
        <v>1074</v>
      </c>
      <c r="X46" s="42" t="s">
        <v>1074</v>
      </c>
      <c r="Y46" s="42" t="s">
        <v>1074</v>
      </c>
      <c r="Z46" s="42" t="s">
        <v>1074</v>
      </c>
      <c r="AA46" s="42" t="s">
        <v>1074</v>
      </c>
      <c r="AB46" s="42" t="s">
        <v>1074</v>
      </c>
      <c r="AC46" s="42" t="s">
        <v>1074</v>
      </c>
      <c r="AD46" s="42" t="s">
        <v>1074</v>
      </c>
      <c r="AE46" s="42" t="s">
        <v>1074</v>
      </c>
      <c r="AF46" s="42" t="s">
        <v>1074</v>
      </c>
      <c r="AG46" s="42" t="s">
        <v>1074</v>
      </c>
      <c r="AH46" s="42" t="s">
        <v>1074</v>
      </c>
      <c r="AI46" s="42" t="s">
        <v>1074</v>
      </c>
      <c r="AJ46" s="42" t="s">
        <v>1074</v>
      </c>
      <c r="AK46" s="42" t="s">
        <v>1074</v>
      </c>
      <c r="AL46" s="42" t="s">
        <v>1074</v>
      </c>
      <c r="AM46" s="42" t="s">
        <v>1074</v>
      </c>
      <c r="AN46" s="42" t="s">
        <v>1074</v>
      </c>
      <c r="AO46" s="42" t="s">
        <v>1074</v>
      </c>
      <c r="AP46" s="42" t="s">
        <v>1074</v>
      </c>
      <c r="AQ46" s="42" t="s">
        <v>1074</v>
      </c>
      <c r="AR46" s="42" t="s">
        <v>1074</v>
      </c>
      <c r="AS46" s="42" t="s">
        <v>1074</v>
      </c>
    </row>
    <row r="47" spans="1:45" s="40" customFormat="1" ht="26.25" customHeight="1">
      <c r="A47" s="434" t="s">
        <v>91</v>
      </c>
      <c r="B47" s="435" t="s">
        <v>92</v>
      </c>
      <c r="C47" s="432" t="s">
        <v>93</v>
      </c>
      <c r="D47" s="42" t="s">
        <v>1074</v>
      </c>
      <c r="E47" s="42" t="s">
        <v>1074</v>
      </c>
      <c r="F47" s="42" t="s">
        <v>1074</v>
      </c>
      <c r="G47" s="42" t="s">
        <v>1074</v>
      </c>
      <c r="H47" s="42" t="s">
        <v>1074</v>
      </c>
      <c r="I47" s="42" t="s">
        <v>1074</v>
      </c>
      <c r="J47" s="42" t="s">
        <v>1074</v>
      </c>
      <c r="K47" s="42" t="s">
        <v>1074</v>
      </c>
      <c r="L47" s="42" t="s">
        <v>1074</v>
      </c>
      <c r="M47" s="42" t="s">
        <v>1074</v>
      </c>
      <c r="N47" s="42" t="s">
        <v>1074</v>
      </c>
      <c r="O47" s="42" t="s">
        <v>1074</v>
      </c>
      <c r="P47" s="42" t="s">
        <v>1074</v>
      </c>
      <c r="Q47" s="42" t="s">
        <v>1074</v>
      </c>
      <c r="R47" s="42" t="s">
        <v>1074</v>
      </c>
      <c r="S47" s="42" t="s">
        <v>1074</v>
      </c>
      <c r="T47" s="42" t="s">
        <v>1074</v>
      </c>
      <c r="U47" s="42" t="s">
        <v>1074</v>
      </c>
      <c r="V47" s="42" t="s">
        <v>1074</v>
      </c>
      <c r="W47" s="42" t="s">
        <v>1074</v>
      </c>
      <c r="X47" s="42" t="s">
        <v>1074</v>
      </c>
      <c r="Y47" s="42" t="s">
        <v>1074</v>
      </c>
      <c r="Z47" s="42" t="s">
        <v>1074</v>
      </c>
      <c r="AA47" s="42" t="s">
        <v>1074</v>
      </c>
      <c r="AB47" s="42" t="s">
        <v>1074</v>
      </c>
      <c r="AC47" s="42" t="s">
        <v>1074</v>
      </c>
      <c r="AD47" s="42" t="s">
        <v>1074</v>
      </c>
      <c r="AE47" s="42" t="s">
        <v>1074</v>
      </c>
      <c r="AF47" s="42" t="s">
        <v>1074</v>
      </c>
      <c r="AG47" s="42" t="s">
        <v>1074</v>
      </c>
      <c r="AH47" s="42" t="s">
        <v>1074</v>
      </c>
      <c r="AI47" s="42" t="s">
        <v>1074</v>
      </c>
      <c r="AJ47" s="42" t="s">
        <v>1074</v>
      </c>
      <c r="AK47" s="42" t="s">
        <v>1074</v>
      </c>
      <c r="AL47" s="42" t="s">
        <v>1074</v>
      </c>
      <c r="AM47" s="42" t="s">
        <v>1074</v>
      </c>
      <c r="AN47" s="42" t="s">
        <v>1074</v>
      </c>
      <c r="AO47" s="42" t="s">
        <v>1074</v>
      </c>
      <c r="AP47" s="42" t="s">
        <v>1074</v>
      </c>
      <c r="AQ47" s="42" t="s">
        <v>1074</v>
      </c>
      <c r="AR47" s="42" t="s">
        <v>1074</v>
      </c>
      <c r="AS47" s="42" t="s">
        <v>1074</v>
      </c>
    </row>
    <row r="48" spans="1:45" s="40" customFormat="1" ht="29.25" customHeight="1">
      <c r="A48" s="434" t="s">
        <v>94</v>
      </c>
      <c r="B48" s="435" t="s">
        <v>95</v>
      </c>
      <c r="C48" s="432" t="s">
        <v>96</v>
      </c>
      <c r="D48" s="42" t="s">
        <v>1074</v>
      </c>
      <c r="E48" s="42" t="s">
        <v>1074</v>
      </c>
      <c r="F48" s="42" t="s">
        <v>1074</v>
      </c>
      <c r="G48" s="42" t="s">
        <v>1074</v>
      </c>
      <c r="H48" s="42" t="s">
        <v>1074</v>
      </c>
      <c r="I48" s="42" t="s">
        <v>1074</v>
      </c>
      <c r="J48" s="42" t="s">
        <v>1074</v>
      </c>
      <c r="K48" s="42" t="s">
        <v>1074</v>
      </c>
      <c r="L48" s="42" t="s">
        <v>1074</v>
      </c>
      <c r="M48" s="42" t="s">
        <v>1074</v>
      </c>
      <c r="N48" s="42" t="s">
        <v>1074</v>
      </c>
      <c r="O48" s="42" t="s">
        <v>1074</v>
      </c>
      <c r="P48" s="42" t="s">
        <v>1074</v>
      </c>
      <c r="Q48" s="42" t="s">
        <v>1074</v>
      </c>
      <c r="R48" s="42" t="s">
        <v>1074</v>
      </c>
      <c r="S48" s="42" t="s">
        <v>1074</v>
      </c>
      <c r="T48" s="42" t="s">
        <v>1074</v>
      </c>
      <c r="U48" s="42" t="s">
        <v>1074</v>
      </c>
      <c r="V48" s="42" t="s">
        <v>1074</v>
      </c>
      <c r="W48" s="42" t="s">
        <v>1074</v>
      </c>
      <c r="X48" s="42" t="s">
        <v>1074</v>
      </c>
      <c r="Y48" s="42" t="s">
        <v>1074</v>
      </c>
      <c r="Z48" s="42" t="s">
        <v>1074</v>
      </c>
      <c r="AA48" s="42" t="s">
        <v>1074</v>
      </c>
      <c r="AB48" s="42" t="s">
        <v>1074</v>
      </c>
      <c r="AC48" s="42" t="s">
        <v>1074</v>
      </c>
      <c r="AD48" s="42" t="s">
        <v>1074</v>
      </c>
      <c r="AE48" s="42" t="s">
        <v>1074</v>
      </c>
      <c r="AF48" s="42" t="s">
        <v>1074</v>
      </c>
      <c r="AG48" s="42" t="s">
        <v>1074</v>
      </c>
      <c r="AH48" s="42" t="s">
        <v>1074</v>
      </c>
      <c r="AI48" s="42" t="s">
        <v>1074</v>
      </c>
      <c r="AJ48" s="42" t="s">
        <v>1074</v>
      </c>
      <c r="AK48" s="42" t="s">
        <v>1074</v>
      </c>
      <c r="AL48" s="42" t="s">
        <v>1074</v>
      </c>
      <c r="AM48" s="42" t="s">
        <v>1074</v>
      </c>
      <c r="AN48" s="42" t="s">
        <v>1074</v>
      </c>
      <c r="AO48" s="42" t="s">
        <v>1074</v>
      </c>
      <c r="AP48" s="42" t="s">
        <v>1074</v>
      </c>
      <c r="AQ48" s="42" t="s">
        <v>1074</v>
      </c>
      <c r="AR48" s="42" t="s">
        <v>1074</v>
      </c>
      <c r="AS48" s="42" t="s">
        <v>1074</v>
      </c>
    </row>
    <row r="49" spans="1:45" s="40" customFormat="1" ht="39" customHeight="1">
      <c r="A49" s="428" t="s">
        <v>97</v>
      </c>
      <c r="B49" s="427" t="s">
        <v>98</v>
      </c>
      <c r="C49" s="425" t="s">
        <v>25</v>
      </c>
      <c r="D49" s="42" t="s">
        <v>1074</v>
      </c>
      <c r="E49" s="42" t="s">
        <v>1074</v>
      </c>
      <c r="F49" s="42" t="s">
        <v>1074</v>
      </c>
      <c r="G49" s="42" t="s">
        <v>1074</v>
      </c>
      <c r="H49" s="42" t="s">
        <v>1074</v>
      </c>
      <c r="I49" s="42" t="s">
        <v>1074</v>
      </c>
      <c r="J49" s="42" t="s">
        <v>1074</v>
      </c>
      <c r="K49" s="42" t="s">
        <v>1074</v>
      </c>
      <c r="L49" s="42" t="s">
        <v>1074</v>
      </c>
      <c r="M49" s="42" t="s">
        <v>1074</v>
      </c>
      <c r="N49" s="42" t="s">
        <v>1074</v>
      </c>
      <c r="O49" s="42" t="s">
        <v>1074</v>
      </c>
      <c r="P49" s="42" t="s">
        <v>1074</v>
      </c>
      <c r="Q49" s="42" t="s">
        <v>1074</v>
      </c>
      <c r="R49" s="42" t="s">
        <v>1074</v>
      </c>
      <c r="S49" s="42" t="s">
        <v>1074</v>
      </c>
      <c r="T49" s="42" t="s">
        <v>1074</v>
      </c>
      <c r="U49" s="42" t="s">
        <v>1074</v>
      </c>
      <c r="V49" s="42" t="s">
        <v>1074</v>
      </c>
      <c r="W49" s="42" t="s">
        <v>1074</v>
      </c>
      <c r="X49" s="42" t="s">
        <v>1074</v>
      </c>
      <c r="Y49" s="42" t="s">
        <v>1074</v>
      </c>
      <c r="Z49" s="42" t="s">
        <v>1074</v>
      </c>
      <c r="AA49" s="42" t="s">
        <v>1074</v>
      </c>
      <c r="AB49" s="42" t="s">
        <v>1074</v>
      </c>
      <c r="AC49" s="42" t="s">
        <v>1074</v>
      </c>
      <c r="AD49" s="42" t="s">
        <v>1074</v>
      </c>
      <c r="AE49" s="42" t="s">
        <v>1074</v>
      </c>
      <c r="AF49" s="42" t="s">
        <v>1074</v>
      </c>
      <c r="AG49" s="42" t="s">
        <v>1074</v>
      </c>
      <c r="AH49" s="42" t="s">
        <v>1074</v>
      </c>
      <c r="AI49" s="42" t="s">
        <v>1074</v>
      </c>
      <c r="AJ49" s="42" t="s">
        <v>1074</v>
      </c>
      <c r="AK49" s="42" t="s">
        <v>1074</v>
      </c>
      <c r="AL49" s="42" t="s">
        <v>1074</v>
      </c>
      <c r="AM49" s="42" t="s">
        <v>1074</v>
      </c>
      <c r="AN49" s="42" t="s">
        <v>1074</v>
      </c>
      <c r="AO49" s="42" t="s">
        <v>1074</v>
      </c>
      <c r="AP49" s="42" t="s">
        <v>1074</v>
      </c>
      <c r="AQ49" s="42" t="s">
        <v>1074</v>
      </c>
      <c r="AR49" s="42" t="s">
        <v>1074</v>
      </c>
      <c r="AS49" s="42" t="s">
        <v>1074</v>
      </c>
    </row>
    <row r="50" spans="1:45" s="40" customFormat="1" ht="27.75" customHeight="1">
      <c r="A50" s="434" t="s">
        <v>99</v>
      </c>
      <c r="B50" s="437" t="s">
        <v>100</v>
      </c>
      <c r="C50" s="432" t="s">
        <v>101</v>
      </c>
      <c r="D50" s="42" t="s">
        <v>1074</v>
      </c>
      <c r="E50" s="42" t="s">
        <v>1074</v>
      </c>
      <c r="F50" s="42" t="s">
        <v>1074</v>
      </c>
      <c r="G50" s="42" t="s">
        <v>1074</v>
      </c>
      <c r="H50" s="42" t="s">
        <v>1074</v>
      </c>
      <c r="I50" s="42" t="s">
        <v>1074</v>
      </c>
      <c r="J50" s="42" t="s">
        <v>1074</v>
      </c>
      <c r="K50" s="42" t="s">
        <v>1074</v>
      </c>
      <c r="L50" s="42" t="s">
        <v>1074</v>
      </c>
      <c r="M50" s="42" t="s">
        <v>1074</v>
      </c>
      <c r="N50" s="42" t="s">
        <v>1074</v>
      </c>
      <c r="O50" s="42" t="s">
        <v>1074</v>
      </c>
      <c r="P50" s="42" t="s">
        <v>1074</v>
      </c>
      <c r="Q50" s="42" t="s">
        <v>1074</v>
      </c>
      <c r="R50" s="42" t="s">
        <v>1074</v>
      </c>
      <c r="S50" s="42" t="s">
        <v>1074</v>
      </c>
      <c r="T50" s="42" t="s">
        <v>1074</v>
      </c>
      <c r="U50" s="42" t="s">
        <v>1074</v>
      </c>
      <c r="V50" s="42" t="s">
        <v>1074</v>
      </c>
      <c r="W50" s="42" t="s">
        <v>1074</v>
      </c>
      <c r="X50" s="42" t="s">
        <v>1074</v>
      </c>
      <c r="Y50" s="42" t="s">
        <v>1074</v>
      </c>
      <c r="Z50" s="42" t="s">
        <v>1074</v>
      </c>
      <c r="AA50" s="42" t="s">
        <v>1074</v>
      </c>
      <c r="AB50" s="42" t="s">
        <v>1074</v>
      </c>
      <c r="AC50" s="42" t="s">
        <v>1074</v>
      </c>
      <c r="AD50" s="42" t="s">
        <v>1074</v>
      </c>
      <c r="AE50" s="42" t="s">
        <v>1074</v>
      </c>
      <c r="AF50" s="42" t="s">
        <v>1074</v>
      </c>
      <c r="AG50" s="42" t="s">
        <v>1074</v>
      </c>
      <c r="AH50" s="42" t="s">
        <v>1074</v>
      </c>
      <c r="AI50" s="42" t="s">
        <v>1074</v>
      </c>
      <c r="AJ50" s="42" t="s">
        <v>1074</v>
      </c>
      <c r="AK50" s="42" t="s">
        <v>1074</v>
      </c>
      <c r="AL50" s="42" t="s">
        <v>1074</v>
      </c>
      <c r="AM50" s="42" t="s">
        <v>1074</v>
      </c>
      <c r="AN50" s="42" t="s">
        <v>1074</v>
      </c>
      <c r="AO50" s="42" t="s">
        <v>1074</v>
      </c>
      <c r="AP50" s="42" t="s">
        <v>1074</v>
      </c>
      <c r="AQ50" s="42" t="s">
        <v>1074</v>
      </c>
      <c r="AR50" s="42" t="s">
        <v>1074</v>
      </c>
      <c r="AS50" s="42" t="s">
        <v>1074</v>
      </c>
    </row>
    <row r="51" spans="1:45" s="40" customFormat="1" ht="29.25" customHeight="1">
      <c r="A51" s="434" t="s">
        <v>102</v>
      </c>
      <c r="B51" s="437" t="s">
        <v>103</v>
      </c>
      <c r="C51" s="432" t="s">
        <v>104</v>
      </c>
      <c r="D51" s="42" t="s">
        <v>1074</v>
      </c>
      <c r="E51" s="42" t="s">
        <v>1074</v>
      </c>
      <c r="F51" s="42" t="s">
        <v>1074</v>
      </c>
      <c r="G51" s="42" t="s">
        <v>1074</v>
      </c>
      <c r="H51" s="42" t="s">
        <v>1074</v>
      </c>
      <c r="I51" s="42" t="s">
        <v>1074</v>
      </c>
      <c r="J51" s="42" t="s">
        <v>1074</v>
      </c>
      <c r="K51" s="42" t="s">
        <v>1074</v>
      </c>
      <c r="L51" s="42" t="s">
        <v>1074</v>
      </c>
      <c r="M51" s="42" t="s">
        <v>1074</v>
      </c>
      <c r="N51" s="42" t="s">
        <v>1074</v>
      </c>
      <c r="O51" s="42" t="s">
        <v>1074</v>
      </c>
      <c r="P51" s="42" t="s">
        <v>1074</v>
      </c>
      <c r="Q51" s="42" t="s">
        <v>1074</v>
      </c>
      <c r="R51" s="42" t="s">
        <v>1074</v>
      </c>
      <c r="S51" s="42" t="s">
        <v>1074</v>
      </c>
      <c r="T51" s="42" t="s">
        <v>1074</v>
      </c>
      <c r="U51" s="42" t="s">
        <v>1074</v>
      </c>
      <c r="V51" s="42" t="s">
        <v>1074</v>
      </c>
      <c r="W51" s="42" t="s">
        <v>1074</v>
      </c>
      <c r="X51" s="42" t="s">
        <v>1074</v>
      </c>
      <c r="Y51" s="42" t="s">
        <v>1074</v>
      </c>
      <c r="Z51" s="42" t="s">
        <v>1074</v>
      </c>
      <c r="AA51" s="42" t="s">
        <v>1074</v>
      </c>
      <c r="AB51" s="42" t="s">
        <v>1074</v>
      </c>
      <c r="AC51" s="42" t="s">
        <v>1074</v>
      </c>
      <c r="AD51" s="42" t="s">
        <v>1074</v>
      </c>
      <c r="AE51" s="42" t="s">
        <v>1074</v>
      </c>
      <c r="AF51" s="42" t="s">
        <v>1074</v>
      </c>
      <c r="AG51" s="42" t="s">
        <v>1074</v>
      </c>
      <c r="AH51" s="42" t="s">
        <v>1074</v>
      </c>
      <c r="AI51" s="42" t="s">
        <v>1074</v>
      </c>
      <c r="AJ51" s="42" t="s">
        <v>1074</v>
      </c>
      <c r="AK51" s="42" t="s">
        <v>1074</v>
      </c>
      <c r="AL51" s="42" t="s">
        <v>1074</v>
      </c>
      <c r="AM51" s="42" t="s">
        <v>1074</v>
      </c>
      <c r="AN51" s="42" t="s">
        <v>1074</v>
      </c>
      <c r="AO51" s="42" t="s">
        <v>1074</v>
      </c>
      <c r="AP51" s="42" t="s">
        <v>1074</v>
      </c>
      <c r="AQ51" s="42" t="s">
        <v>1074</v>
      </c>
      <c r="AR51" s="42" t="s">
        <v>1074</v>
      </c>
      <c r="AS51" s="42" t="s">
        <v>1074</v>
      </c>
    </row>
    <row r="52" spans="1:45" s="40" customFormat="1" ht="30.75" customHeight="1">
      <c r="A52" s="434" t="s">
        <v>105</v>
      </c>
      <c r="B52" s="437" t="s">
        <v>106</v>
      </c>
      <c r="C52" s="432" t="s">
        <v>107</v>
      </c>
      <c r="D52" s="42" t="s">
        <v>1074</v>
      </c>
      <c r="E52" s="42" t="s">
        <v>1074</v>
      </c>
      <c r="F52" s="42" t="s">
        <v>1074</v>
      </c>
      <c r="G52" s="42" t="s">
        <v>1074</v>
      </c>
      <c r="H52" s="42" t="s">
        <v>1074</v>
      </c>
      <c r="I52" s="42" t="s">
        <v>1074</v>
      </c>
      <c r="J52" s="42" t="s">
        <v>1074</v>
      </c>
      <c r="K52" s="42" t="s">
        <v>1074</v>
      </c>
      <c r="L52" s="42" t="s">
        <v>1074</v>
      </c>
      <c r="M52" s="42" t="s">
        <v>1074</v>
      </c>
      <c r="N52" s="42" t="s">
        <v>1074</v>
      </c>
      <c r="O52" s="42" t="s">
        <v>1074</v>
      </c>
      <c r="P52" s="42" t="s">
        <v>1074</v>
      </c>
      <c r="Q52" s="42" t="s">
        <v>1074</v>
      </c>
      <c r="R52" s="42" t="s">
        <v>1074</v>
      </c>
      <c r="S52" s="42" t="s">
        <v>1074</v>
      </c>
      <c r="T52" s="42" t="s">
        <v>1074</v>
      </c>
      <c r="U52" s="42" t="s">
        <v>1074</v>
      </c>
      <c r="V52" s="42" t="s">
        <v>1074</v>
      </c>
      <c r="W52" s="42" t="s">
        <v>1074</v>
      </c>
      <c r="X52" s="42" t="s">
        <v>1074</v>
      </c>
      <c r="Y52" s="42" t="s">
        <v>1074</v>
      </c>
      <c r="Z52" s="42" t="s">
        <v>1074</v>
      </c>
      <c r="AA52" s="42" t="s">
        <v>1074</v>
      </c>
      <c r="AB52" s="42" t="s">
        <v>1074</v>
      </c>
      <c r="AC52" s="42" t="s">
        <v>1074</v>
      </c>
      <c r="AD52" s="42" t="s">
        <v>1074</v>
      </c>
      <c r="AE52" s="42" t="s">
        <v>1074</v>
      </c>
      <c r="AF52" s="42" t="s">
        <v>1074</v>
      </c>
      <c r="AG52" s="42" t="s">
        <v>1074</v>
      </c>
      <c r="AH52" s="42" t="s">
        <v>1074</v>
      </c>
      <c r="AI52" s="42" t="s">
        <v>1074</v>
      </c>
      <c r="AJ52" s="42" t="s">
        <v>1074</v>
      </c>
      <c r="AK52" s="42" t="s">
        <v>1074</v>
      </c>
      <c r="AL52" s="42" t="s">
        <v>1074</v>
      </c>
      <c r="AM52" s="42" t="s">
        <v>1074</v>
      </c>
      <c r="AN52" s="42" t="s">
        <v>1074</v>
      </c>
      <c r="AO52" s="42" t="s">
        <v>1074</v>
      </c>
      <c r="AP52" s="42" t="s">
        <v>1074</v>
      </c>
      <c r="AQ52" s="42" t="s">
        <v>1074</v>
      </c>
      <c r="AR52" s="42" t="s">
        <v>1074</v>
      </c>
      <c r="AS52" s="42" t="s">
        <v>1074</v>
      </c>
    </row>
    <row r="53" spans="1:45" ht="23.25" customHeight="1">
      <c r="A53" s="387" t="s">
        <v>114</v>
      </c>
      <c r="B53" s="394" t="s">
        <v>115</v>
      </c>
      <c r="C53" s="406" t="s">
        <v>116</v>
      </c>
      <c r="D53" s="42" t="s">
        <v>1074</v>
      </c>
      <c r="E53" s="42" t="s">
        <v>1074</v>
      </c>
      <c r="F53" s="42" t="s">
        <v>1074</v>
      </c>
      <c r="G53" s="42" t="s">
        <v>1074</v>
      </c>
      <c r="H53" s="42" t="s">
        <v>1074</v>
      </c>
      <c r="I53" s="42" t="s">
        <v>1074</v>
      </c>
      <c r="J53" s="42" t="s">
        <v>1074</v>
      </c>
      <c r="K53" s="42" t="s">
        <v>1074</v>
      </c>
      <c r="L53" s="42" t="s">
        <v>1074</v>
      </c>
      <c r="M53" s="42" t="s">
        <v>1074</v>
      </c>
      <c r="N53" s="42" t="s">
        <v>1074</v>
      </c>
      <c r="O53" s="42" t="s">
        <v>1074</v>
      </c>
      <c r="P53" s="42" t="s">
        <v>1074</v>
      </c>
      <c r="Q53" s="42" t="s">
        <v>1074</v>
      </c>
      <c r="R53" s="42" t="s">
        <v>1074</v>
      </c>
      <c r="S53" s="42" t="s">
        <v>1074</v>
      </c>
      <c r="T53" s="42" t="s">
        <v>1074</v>
      </c>
      <c r="U53" s="42" t="s">
        <v>1074</v>
      </c>
      <c r="V53" s="42" t="s">
        <v>1074</v>
      </c>
      <c r="W53" s="42" t="s">
        <v>1074</v>
      </c>
      <c r="X53" s="42" t="s">
        <v>1074</v>
      </c>
      <c r="Y53" s="42" t="s">
        <v>1074</v>
      </c>
      <c r="Z53" s="42" t="s">
        <v>1074</v>
      </c>
      <c r="AA53" s="42" t="s">
        <v>1074</v>
      </c>
      <c r="AB53" s="42" t="s">
        <v>1074</v>
      </c>
      <c r="AC53" s="42" t="s">
        <v>1074</v>
      </c>
      <c r="AD53" s="42" t="s">
        <v>1074</v>
      </c>
      <c r="AE53" s="42" t="s">
        <v>1074</v>
      </c>
      <c r="AF53" s="42" t="s">
        <v>1074</v>
      </c>
      <c r="AG53" s="42" t="s">
        <v>1074</v>
      </c>
      <c r="AH53" s="42" t="s">
        <v>1074</v>
      </c>
      <c r="AI53" s="42" t="s">
        <v>1074</v>
      </c>
      <c r="AJ53" s="42" t="s">
        <v>1074</v>
      </c>
      <c r="AK53" s="42" t="s">
        <v>1074</v>
      </c>
      <c r="AL53" s="42" t="s">
        <v>1074</v>
      </c>
      <c r="AM53" s="42" t="s">
        <v>1074</v>
      </c>
      <c r="AN53" s="42" t="s">
        <v>1074</v>
      </c>
      <c r="AO53" s="42" t="s">
        <v>1074</v>
      </c>
      <c r="AP53" s="42" t="s">
        <v>1074</v>
      </c>
      <c r="AQ53" s="42" t="s">
        <v>1074</v>
      </c>
      <c r="AR53" s="42" t="s">
        <v>1074</v>
      </c>
      <c r="AS53" s="42" t="s">
        <v>1074</v>
      </c>
    </row>
    <row r="54" spans="1:45" ht="30.75" customHeight="1" thickBot="1">
      <c r="A54" s="395" t="s">
        <v>126</v>
      </c>
      <c r="B54" s="396" t="s">
        <v>127</v>
      </c>
      <c r="C54" s="408" t="s">
        <v>128</v>
      </c>
      <c r="D54" s="438" t="s">
        <v>1074</v>
      </c>
      <c r="E54" s="438" t="s">
        <v>1074</v>
      </c>
      <c r="F54" s="438" t="s">
        <v>1074</v>
      </c>
      <c r="G54" s="438" t="s">
        <v>1074</v>
      </c>
      <c r="H54" s="438" t="s">
        <v>1074</v>
      </c>
      <c r="I54" s="438" t="s">
        <v>1074</v>
      </c>
      <c r="J54" s="438" t="s">
        <v>1074</v>
      </c>
      <c r="K54" s="438" t="s">
        <v>1074</v>
      </c>
      <c r="L54" s="438" t="s">
        <v>1074</v>
      </c>
      <c r="M54" s="438" t="s">
        <v>1074</v>
      </c>
      <c r="N54" s="438" t="s">
        <v>1074</v>
      </c>
      <c r="O54" s="438" t="s">
        <v>1074</v>
      </c>
      <c r="P54" s="438" t="s">
        <v>1074</v>
      </c>
      <c r="Q54" s="438" t="s">
        <v>1074</v>
      </c>
      <c r="R54" s="438" t="s">
        <v>1074</v>
      </c>
      <c r="S54" s="438" t="s">
        <v>1074</v>
      </c>
      <c r="T54" s="438" t="s">
        <v>1074</v>
      </c>
      <c r="U54" s="438" t="s">
        <v>1074</v>
      </c>
      <c r="V54" s="438" t="s">
        <v>1074</v>
      </c>
      <c r="W54" s="438" t="s">
        <v>1074</v>
      </c>
      <c r="X54" s="438" t="s">
        <v>1074</v>
      </c>
      <c r="Y54" s="438" t="s">
        <v>1074</v>
      </c>
      <c r="Z54" s="438" t="s">
        <v>1074</v>
      </c>
      <c r="AA54" s="438" t="s">
        <v>1074</v>
      </c>
      <c r="AB54" s="438" t="s">
        <v>1074</v>
      </c>
      <c r="AC54" s="438" t="s">
        <v>1074</v>
      </c>
      <c r="AD54" s="438" t="s">
        <v>1074</v>
      </c>
      <c r="AE54" s="438" t="s">
        <v>1074</v>
      </c>
      <c r="AF54" s="438" t="s">
        <v>1074</v>
      </c>
      <c r="AG54" s="438" t="s">
        <v>1074</v>
      </c>
      <c r="AH54" s="438" t="s">
        <v>1074</v>
      </c>
      <c r="AI54" s="438" t="s">
        <v>1074</v>
      </c>
      <c r="AJ54" s="438" t="s">
        <v>1074</v>
      </c>
      <c r="AK54" s="438" t="s">
        <v>1074</v>
      </c>
      <c r="AL54" s="438" t="s">
        <v>1074</v>
      </c>
      <c r="AM54" s="438" t="s">
        <v>1074</v>
      </c>
      <c r="AN54" s="438" t="s">
        <v>1074</v>
      </c>
      <c r="AO54" s="438" t="s">
        <v>1074</v>
      </c>
      <c r="AP54" s="438" t="s">
        <v>1074</v>
      </c>
      <c r="AQ54" s="438" t="s">
        <v>1074</v>
      </c>
      <c r="AR54" s="438" t="s">
        <v>1074</v>
      </c>
      <c r="AS54" s="438" t="s">
        <v>1074</v>
      </c>
    </row>
  </sheetData>
  <mergeCells count="42">
    <mergeCell ref="A8:AS8"/>
    <mergeCell ref="K2:L2"/>
    <mergeCell ref="M2:N2"/>
    <mergeCell ref="A4:AS4"/>
    <mergeCell ref="A5:AS5"/>
    <mergeCell ref="A7:AS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X17:Y17"/>
    <mergeCell ref="P16:U16"/>
    <mergeCell ref="V16:AA16"/>
    <mergeCell ref="AB16:AG16"/>
    <mergeCell ref="AH16:AM16"/>
    <mergeCell ref="AL17:AM17"/>
    <mergeCell ref="N17:O17"/>
    <mergeCell ref="P17:Q17"/>
    <mergeCell ref="R17:S17"/>
    <mergeCell ref="T17:U17"/>
    <mergeCell ref="V17:W17"/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</mergeCells>
  <pageMargins left="0.78740155696868896" right="0.39370077848434398" top="0.78740155696868896" bottom="0.78740155696868896" header="0.31496062874794001" footer="0.31496062874794001"/>
  <pageSetup paperSize="9" scale="8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S21"/>
  <sheetViews>
    <sheetView zoomScale="87" zoomScaleNormal="87" workbookViewId="0">
      <selection activeCell="A10" sqref="A10:M10"/>
    </sheetView>
  </sheetViews>
  <sheetFormatPr defaultColWidth="9" defaultRowHeight="15.75" customHeight="1"/>
  <cols>
    <col min="1" max="1" width="10" style="1" customWidth="1"/>
    <col min="2" max="2" width="39.375" style="1" customWidth="1"/>
    <col min="3" max="3" width="18.25" style="1" customWidth="1"/>
    <col min="4" max="4" width="21.75" style="1" customWidth="1"/>
    <col min="5" max="5" width="29.375" style="1" customWidth="1"/>
    <col min="6" max="6" width="14.125" style="1" customWidth="1"/>
    <col min="7" max="7" width="13.375" style="1" customWidth="1"/>
    <col min="8" max="8" width="16.375" style="1" customWidth="1"/>
    <col min="9" max="9" width="18.75" style="1" customWidth="1"/>
    <col min="10" max="10" width="17" style="1" customWidth="1"/>
    <col min="11" max="11" width="19.5" style="1" customWidth="1"/>
    <col min="12" max="12" width="16.25" style="1" customWidth="1"/>
    <col min="13" max="13" width="19.875" style="1" customWidth="1"/>
    <col min="14" max="15" width="8.25" style="1" customWidth="1"/>
    <col min="16" max="16" width="9.5" style="1" customWidth="1"/>
    <col min="17" max="17" width="10.125" style="1" customWidth="1"/>
    <col min="18" max="23" width="8.25" style="1" customWidth="1"/>
    <col min="24" max="24" width="12.75" style="1" customWidth="1"/>
    <col min="25" max="16384" width="9" style="1"/>
  </cols>
  <sheetData>
    <row r="1" spans="1:19" ht="18.75">
      <c r="M1" s="3" t="s">
        <v>240</v>
      </c>
    </row>
    <row r="2" spans="1:19" ht="18.75">
      <c r="M2" s="4" t="s">
        <v>1</v>
      </c>
    </row>
    <row r="3" spans="1:19" ht="18.75">
      <c r="M3" s="4" t="s">
        <v>2</v>
      </c>
    </row>
    <row r="4" spans="1:19" s="23" customFormat="1" ht="59.25" customHeight="1">
      <c r="B4" s="1035" t="s">
        <v>1114</v>
      </c>
      <c r="C4" s="1035"/>
      <c r="D4" s="1035"/>
      <c r="E4" s="1035"/>
      <c r="F4" s="1035"/>
      <c r="G4" s="1035"/>
      <c r="H4" s="1035"/>
      <c r="I4" s="1035"/>
      <c r="J4" s="1035"/>
      <c r="K4" s="32"/>
      <c r="L4" s="32"/>
      <c r="M4" s="32"/>
      <c r="N4" s="24"/>
      <c r="O4" s="24"/>
      <c r="P4" s="24"/>
      <c r="Q4" s="24"/>
      <c r="R4" s="24"/>
    </row>
    <row r="5" spans="1:19" ht="18.75" customHeight="1">
      <c r="A5" s="944" t="s">
        <v>1082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5"/>
      <c r="O5" s="5"/>
      <c r="P5" s="5"/>
      <c r="Q5" s="5"/>
      <c r="R5" s="5"/>
      <c r="S5" s="5"/>
    </row>
    <row r="6" spans="1:19" ht="18.7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</row>
    <row r="7" spans="1:19" ht="18.75" customHeight="1">
      <c r="A7" s="944" t="s">
        <v>143</v>
      </c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5"/>
      <c r="O7" s="5"/>
      <c r="P7" s="5"/>
      <c r="Q7" s="5"/>
      <c r="R7" s="5"/>
    </row>
    <row r="8" spans="1:19" ht="15.75" customHeight="1">
      <c r="A8" s="1031" t="s">
        <v>241</v>
      </c>
      <c r="B8" s="1031"/>
      <c r="C8" s="1031"/>
      <c r="D8" s="1031"/>
      <c r="E8" s="1031"/>
      <c r="F8" s="1031"/>
      <c r="G8" s="1031"/>
      <c r="H8" s="1031"/>
      <c r="I8" s="1031"/>
      <c r="J8" s="1031"/>
      <c r="K8" s="1031"/>
      <c r="L8" s="1031"/>
      <c r="M8" s="1031"/>
      <c r="N8" s="19"/>
      <c r="O8" s="19"/>
      <c r="P8" s="19"/>
      <c r="Q8" s="19"/>
      <c r="R8" s="19"/>
    </row>
    <row r="9" spans="1:19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</row>
    <row r="10" spans="1:19" ht="18.75">
      <c r="A10" s="945" t="s">
        <v>1083</v>
      </c>
      <c r="B10" s="945"/>
      <c r="C10" s="945"/>
      <c r="D10" s="945"/>
      <c r="E10" s="945"/>
      <c r="F10" s="945"/>
      <c r="G10" s="945"/>
      <c r="H10" s="945"/>
      <c r="I10" s="945"/>
      <c r="J10" s="945"/>
      <c r="K10" s="945"/>
      <c r="L10" s="945"/>
      <c r="M10" s="945"/>
      <c r="N10" s="18"/>
      <c r="O10" s="18"/>
      <c r="P10" s="18"/>
      <c r="Q10" s="18"/>
      <c r="R10" s="18"/>
    </row>
    <row r="11" spans="1:19" ht="18.75">
      <c r="R11" s="4"/>
    </row>
    <row r="12" spans="1:19" ht="18.75">
      <c r="A12" s="974" t="s">
        <v>1100</v>
      </c>
      <c r="B12" s="975"/>
      <c r="C12" s="975"/>
      <c r="D12" s="975"/>
      <c r="E12" s="975"/>
      <c r="F12" s="975"/>
      <c r="G12" s="975"/>
      <c r="H12" s="975"/>
      <c r="I12" s="975"/>
      <c r="J12" s="975"/>
      <c r="K12" s="975"/>
      <c r="L12" s="975"/>
      <c r="M12" s="975"/>
      <c r="N12" s="25"/>
      <c r="O12" s="20"/>
      <c r="P12" s="20"/>
      <c r="Q12" s="20"/>
      <c r="R12" s="20"/>
    </row>
    <row r="13" spans="1:19">
      <c r="A13" s="948" t="s">
        <v>242</v>
      </c>
      <c r="B13" s="948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19"/>
      <c r="O13" s="19"/>
      <c r="P13" s="19"/>
      <c r="Q13" s="19"/>
      <c r="R13" s="19"/>
    </row>
    <row r="14" spans="1:19" s="43" customFormat="1">
      <c r="A14" s="969"/>
      <c r="B14" s="969"/>
      <c r="C14" s="969"/>
      <c r="D14" s="969"/>
      <c r="E14" s="969"/>
      <c r="F14" s="969"/>
      <c r="G14" s="969"/>
      <c r="H14" s="969"/>
      <c r="I14" s="969"/>
      <c r="J14" s="969"/>
      <c r="K14" s="969"/>
      <c r="L14" s="969"/>
      <c r="M14" s="969"/>
    </row>
    <row r="15" spans="1:19" s="44" customFormat="1" ht="90" customHeight="1">
      <c r="A15" s="979" t="s">
        <v>6</v>
      </c>
      <c r="B15" s="979" t="s">
        <v>195</v>
      </c>
      <c r="C15" s="979" t="s">
        <v>8</v>
      </c>
      <c r="D15" s="942" t="s">
        <v>243</v>
      </c>
      <c r="E15" s="942" t="s">
        <v>244</v>
      </c>
      <c r="F15" s="942" t="s">
        <v>245</v>
      </c>
      <c r="G15" s="942"/>
      <c r="H15" s="942" t="s">
        <v>246</v>
      </c>
      <c r="I15" s="942"/>
      <c r="J15" s="942" t="s">
        <v>247</v>
      </c>
      <c r="K15" s="942"/>
      <c r="L15" s="942" t="s">
        <v>248</v>
      </c>
      <c r="M15" s="942"/>
    </row>
    <row r="16" spans="1:19" s="44" customFormat="1" ht="43.5" customHeight="1">
      <c r="A16" s="979"/>
      <c r="B16" s="979"/>
      <c r="C16" s="979"/>
      <c r="D16" s="942"/>
      <c r="E16" s="942"/>
      <c r="F16" s="151" t="s">
        <v>249</v>
      </c>
      <c r="G16" s="151" t="s">
        <v>250</v>
      </c>
      <c r="H16" s="151" t="s">
        <v>251</v>
      </c>
      <c r="I16" s="151" t="s">
        <v>252</v>
      </c>
      <c r="J16" s="151" t="s">
        <v>251</v>
      </c>
      <c r="K16" s="151" t="s">
        <v>252</v>
      </c>
      <c r="L16" s="151" t="s">
        <v>251</v>
      </c>
      <c r="M16" s="151" t="s">
        <v>252</v>
      </c>
    </row>
    <row r="17" spans="1:13" s="44" customFormat="1">
      <c r="A17" s="158">
        <v>1</v>
      </c>
      <c r="B17" s="158">
        <v>2</v>
      </c>
      <c r="C17" s="158">
        <v>3</v>
      </c>
      <c r="D17" s="158">
        <v>4</v>
      </c>
      <c r="E17" s="158">
        <v>5</v>
      </c>
      <c r="F17" s="158">
        <v>6</v>
      </c>
      <c r="G17" s="158">
        <v>7</v>
      </c>
      <c r="H17" s="158">
        <v>8</v>
      </c>
      <c r="I17" s="158">
        <v>9</v>
      </c>
      <c r="J17" s="158">
        <v>10</v>
      </c>
      <c r="K17" s="158">
        <v>11</v>
      </c>
      <c r="L17" s="158">
        <v>12</v>
      </c>
      <c r="M17" s="158">
        <v>13</v>
      </c>
    </row>
    <row r="18" spans="1:13" s="44" customFormat="1">
      <c r="A18" s="439"/>
      <c r="B18" s="439"/>
      <c r="C18" s="439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s="44" customFormat="1">
      <c r="A19" s="46"/>
      <c r="B19" s="46"/>
      <c r="C19" s="46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s="44" customFormat="1">
      <c r="A20" s="1037" t="s">
        <v>24</v>
      </c>
      <c r="B20" s="1038"/>
      <c r="C20" s="1039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54" customHeight="1">
      <c r="A21" s="1036" t="s">
        <v>141</v>
      </c>
      <c r="B21" s="1036"/>
      <c r="C21" s="1036"/>
      <c r="D21" s="1036"/>
      <c r="E21" s="1036"/>
      <c r="F21" s="1036"/>
      <c r="G21" s="1036"/>
      <c r="H21" s="47"/>
      <c r="I21" s="47"/>
      <c r="J21" s="153"/>
      <c r="K21" s="153"/>
    </row>
  </sheetData>
  <mergeCells count="19">
    <mergeCell ref="A21:G21"/>
    <mergeCell ref="A12:M12"/>
    <mergeCell ref="A13:M13"/>
    <mergeCell ref="J15:K15"/>
    <mergeCell ref="L15:M15"/>
    <mergeCell ref="C15:C16"/>
    <mergeCell ref="E15:E16"/>
    <mergeCell ref="F15:G15"/>
    <mergeCell ref="H15:I15"/>
    <mergeCell ref="A14:M14"/>
    <mergeCell ref="A15:A16"/>
    <mergeCell ref="D15:D16"/>
    <mergeCell ref="B15:B16"/>
    <mergeCell ref="A20:C20"/>
    <mergeCell ref="A5:M5"/>
    <mergeCell ref="A7:M7"/>
    <mergeCell ref="A10:M10"/>
    <mergeCell ref="A8:M8"/>
    <mergeCell ref="B4:J4"/>
  </mergeCells>
  <pageMargins left="0.78740155696868896" right="0.39370077848434398" top="0.78740155696868896" bottom="0.78740155696868896" header="0.51181101799011197" footer="0.51181101799011197"/>
  <pageSetup paperSize="9" scale="80" orientation="landscape"/>
  <headerFooter alignWithMargins="0">
    <oddHeader xml:space="preserve">&amp;C&amp;18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91EFE-6191-4EA3-B564-38A35729B4B1}">
  <sheetPr>
    <tabColor rgb="FFFFFF00"/>
  </sheetPr>
  <dimension ref="A1:J459"/>
  <sheetViews>
    <sheetView zoomScale="87" zoomScaleNormal="87" workbookViewId="0">
      <selection activeCell="B26" sqref="B26"/>
    </sheetView>
  </sheetViews>
  <sheetFormatPr defaultColWidth="9" defaultRowHeight="15.75" customHeight="1"/>
  <cols>
    <col min="1" max="1" width="9.75" style="108" customWidth="1"/>
    <col min="2" max="2" width="80.75" style="109" customWidth="1"/>
    <col min="3" max="3" width="12.125" style="110" customWidth="1"/>
    <col min="4" max="4" width="13.875" style="110" customWidth="1"/>
    <col min="5" max="5" width="25.875" style="927" customWidth="1"/>
    <col min="6" max="6" width="23" style="910" customWidth="1"/>
    <col min="7" max="7" width="27.875" style="1" customWidth="1"/>
    <col min="8" max="8" width="17.375" style="1" customWidth="1"/>
    <col min="9" max="9" width="22.375" style="1" customWidth="1"/>
    <col min="10" max="10" width="9" style="1" customWidth="1"/>
    <col min="11" max="16384" width="9" style="1"/>
  </cols>
  <sheetData>
    <row r="1" spans="1:8" ht="18.75">
      <c r="A1" s="1"/>
      <c r="B1" s="1"/>
      <c r="C1" s="1"/>
      <c r="D1" s="1"/>
      <c r="E1" s="1"/>
      <c r="F1" s="1"/>
      <c r="H1" s="292" t="s">
        <v>253</v>
      </c>
    </row>
    <row r="2" spans="1:8" ht="18.75">
      <c r="A2" s="1"/>
      <c r="B2" s="1"/>
      <c r="C2" s="1"/>
      <c r="D2" s="1"/>
      <c r="E2" s="1"/>
      <c r="F2" s="1"/>
      <c r="H2" s="292" t="s">
        <v>1</v>
      </c>
    </row>
    <row r="3" spans="1:8" ht="18.75">
      <c r="A3" s="1"/>
      <c r="B3" s="1"/>
      <c r="C3" s="1"/>
      <c r="D3" s="1"/>
      <c r="E3" s="1"/>
      <c r="F3" s="1"/>
      <c r="H3" s="4" t="s">
        <v>2</v>
      </c>
    </row>
    <row r="4" spans="1:8" ht="18.75">
      <c r="A4" s="1"/>
      <c r="B4" s="1"/>
      <c r="C4" s="1"/>
      <c r="D4" s="1"/>
      <c r="E4" s="1"/>
      <c r="F4" s="1"/>
      <c r="H4" s="292"/>
    </row>
    <row r="5" spans="1:8" ht="18.75">
      <c r="A5" s="1"/>
      <c r="B5" s="1"/>
      <c r="C5" s="1"/>
      <c r="D5" s="1"/>
      <c r="E5" s="1"/>
      <c r="F5" s="1"/>
      <c r="H5" s="292"/>
    </row>
    <row r="6" spans="1:8">
      <c r="A6" s="1062" t="s">
        <v>1115</v>
      </c>
      <c r="B6" s="1062"/>
      <c r="C6" s="1062"/>
      <c r="D6" s="1062"/>
      <c r="E6" s="1062"/>
      <c r="F6" s="1062"/>
      <c r="G6" s="1062"/>
      <c r="H6" s="1062"/>
    </row>
    <row r="7" spans="1:8" ht="41.25" customHeight="1">
      <c r="A7" s="1062"/>
      <c r="B7" s="1062"/>
      <c r="C7" s="1062"/>
      <c r="D7" s="1062"/>
      <c r="E7" s="1062"/>
      <c r="F7" s="1062"/>
      <c r="G7" s="1062"/>
      <c r="H7" s="1062"/>
    </row>
    <row r="9" spans="1:8" ht="18.75">
      <c r="A9" s="25" t="s">
        <v>254</v>
      </c>
      <c r="B9" s="25"/>
      <c r="C9" s="1"/>
      <c r="D9" s="1"/>
      <c r="E9" s="1"/>
      <c r="F9" s="1"/>
    </row>
    <row r="10" spans="1:8">
      <c r="A10" s="1"/>
      <c r="B10" s="293" t="s">
        <v>4</v>
      </c>
      <c r="C10" s="1"/>
      <c r="D10" s="1"/>
      <c r="E10" s="1"/>
      <c r="F10" s="1"/>
    </row>
    <row r="11" spans="1:8" ht="18.75">
      <c r="A11" s="1"/>
      <c r="B11" s="294" t="s">
        <v>1075</v>
      </c>
      <c r="C11" s="1"/>
      <c r="D11" s="1"/>
      <c r="E11" s="1"/>
      <c r="F11" s="1"/>
    </row>
    <row r="12" spans="1:8" ht="18.75">
      <c r="A12" s="974" t="s">
        <v>1116</v>
      </c>
      <c r="B12" s="975"/>
      <c r="C12" s="1"/>
      <c r="D12" s="1"/>
      <c r="E12" s="1"/>
      <c r="F12" s="1"/>
    </row>
    <row r="13" spans="1:8" ht="18.75">
      <c r="A13" s="1"/>
      <c r="B13" s="295"/>
      <c r="C13" s="1"/>
      <c r="D13" s="1"/>
      <c r="E13" s="1"/>
      <c r="F13" s="1"/>
    </row>
    <row r="14" spans="1:8" ht="45.75" customHeight="1">
      <c r="A14" s="940" t="s">
        <v>1117</v>
      </c>
      <c r="B14" s="1063"/>
      <c r="C14" s="1063"/>
      <c r="D14" s="1063"/>
      <c r="E14" s="1063"/>
      <c r="F14" s="1063"/>
      <c r="G14" s="1063"/>
      <c r="H14" s="1063"/>
    </row>
    <row r="15" spans="1:8">
      <c r="A15" s="1064" t="s">
        <v>255</v>
      </c>
      <c r="B15" s="1064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9">
      <c r="A17" s="1"/>
      <c r="B17" s="1"/>
      <c r="C17" s="1"/>
      <c r="D17" s="1"/>
      <c r="E17" s="1"/>
      <c r="F17" s="1"/>
    </row>
    <row r="18" spans="1:9" ht="21" thickBot="1">
      <c r="A18" s="1060" t="s">
        <v>256</v>
      </c>
      <c r="B18" s="1060"/>
      <c r="C18" s="1060"/>
      <c r="D18" s="1060"/>
      <c r="E18" s="1060"/>
      <c r="F18" s="1060"/>
      <c r="G18" s="1060"/>
      <c r="H18" s="1060"/>
    </row>
    <row r="19" spans="1:9" ht="63" customHeight="1">
      <c r="A19" s="1047" t="s">
        <v>257</v>
      </c>
      <c r="B19" s="1049" t="s">
        <v>258</v>
      </c>
      <c r="C19" s="1051" t="s">
        <v>259</v>
      </c>
      <c r="D19" s="1053" t="s">
        <v>1118</v>
      </c>
      <c r="E19" s="1054"/>
      <c r="F19" s="1055" t="s">
        <v>1119</v>
      </c>
      <c r="G19" s="1054"/>
      <c r="H19" s="1041" t="s">
        <v>12</v>
      </c>
    </row>
    <row r="20" spans="1:9">
      <c r="A20" s="1048"/>
      <c r="B20" s="1050"/>
      <c r="C20" s="1052"/>
      <c r="D20" s="48" t="s">
        <v>260</v>
      </c>
      <c r="E20" s="49" t="s">
        <v>14</v>
      </c>
      <c r="F20" s="49" t="s">
        <v>261</v>
      </c>
      <c r="G20" s="48" t="s">
        <v>262</v>
      </c>
      <c r="H20" s="1042"/>
    </row>
    <row r="21" spans="1:9" s="23" customFormat="1" ht="16.5" thickBot="1">
      <c r="A21" s="50">
        <v>1</v>
      </c>
      <c r="B21" s="51">
        <v>2</v>
      </c>
      <c r="C21" s="296">
        <v>3</v>
      </c>
      <c r="D21" s="52">
        <v>4</v>
      </c>
      <c r="E21" s="50">
        <v>5</v>
      </c>
      <c r="F21" s="50" t="s">
        <v>263</v>
      </c>
      <c r="G21" s="51">
        <v>7</v>
      </c>
      <c r="H21" s="51">
        <v>8</v>
      </c>
      <c r="I21" s="1"/>
    </row>
    <row r="22" spans="1:9" s="23" customFormat="1" ht="19.5" thickBot="1">
      <c r="A22" s="1056" t="s">
        <v>264</v>
      </c>
      <c r="B22" s="1057"/>
      <c r="C22" s="1057"/>
      <c r="D22" s="1057"/>
      <c r="E22" s="1057"/>
      <c r="F22" s="1057"/>
      <c r="G22" s="1057"/>
      <c r="H22" s="1058"/>
      <c r="I22" s="1"/>
    </row>
    <row r="23" spans="1:9" s="23" customFormat="1">
      <c r="A23" s="53" t="s">
        <v>265</v>
      </c>
      <c r="B23" s="54" t="s">
        <v>266</v>
      </c>
      <c r="C23" s="55" t="s">
        <v>267</v>
      </c>
      <c r="D23" s="193">
        <v>384.78141515200002</v>
      </c>
      <c r="E23" s="297">
        <v>74.770600740000006</v>
      </c>
      <c r="F23" s="911">
        <f>D23-E23</f>
        <v>310.010814412</v>
      </c>
      <c r="G23" s="56">
        <f>F23/D23*100</f>
        <v>80.568032187712745</v>
      </c>
      <c r="H23" s="57"/>
      <c r="I23" s="1"/>
    </row>
    <row r="24" spans="1:9" s="23" customFormat="1">
      <c r="A24" s="58" t="s">
        <v>268</v>
      </c>
      <c r="B24" s="59" t="s">
        <v>269</v>
      </c>
      <c r="C24" s="60" t="s">
        <v>267</v>
      </c>
      <c r="D24" s="173">
        <v>0</v>
      </c>
      <c r="E24" s="200"/>
      <c r="F24" s="62">
        <v>0</v>
      </c>
      <c r="G24" s="63" t="s">
        <v>176</v>
      </c>
      <c r="H24" s="64"/>
      <c r="I24" s="1"/>
    </row>
    <row r="25" spans="1:9" s="23" customFormat="1" ht="31.5">
      <c r="A25" s="58" t="s">
        <v>270</v>
      </c>
      <c r="B25" s="65" t="s">
        <v>271</v>
      </c>
      <c r="C25" s="60" t="s">
        <v>267</v>
      </c>
      <c r="D25" s="173">
        <v>0</v>
      </c>
      <c r="E25" s="200"/>
      <c r="F25" s="62">
        <v>0</v>
      </c>
      <c r="G25" s="63" t="s">
        <v>176</v>
      </c>
      <c r="H25" s="64"/>
      <c r="I25" s="1"/>
    </row>
    <row r="26" spans="1:9" s="23" customFormat="1" ht="31.5">
      <c r="A26" s="58" t="s">
        <v>272</v>
      </c>
      <c r="B26" s="65" t="s">
        <v>273</v>
      </c>
      <c r="C26" s="60" t="s">
        <v>267</v>
      </c>
      <c r="D26" s="173">
        <v>0</v>
      </c>
      <c r="E26" s="200"/>
      <c r="F26" s="62">
        <v>0</v>
      </c>
      <c r="G26" s="63" t="s">
        <v>176</v>
      </c>
      <c r="H26" s="64"/>
      <c r="I26" s="1"/>
    </row>
    <row r="27" spans="1:9" s="23" customFormat="1" ht="31.5">
      <c r="A27" s="58" t="s">
        <v>274</v>
      </c>
      <c r="B27" s="65" t="s">
        <v>275</v>
      </c>
      <c r="C27" s="60" t="s">
        <v>267</v>
      </c>
      <c r="D27" s="173">
        <v>0</v>
      </c>
      <c r="E27" s="200"/>
      <c r="F27" s="62">
        <v>0</v>
      </c>
      <c r="G27" s="63" t="s">
        <v>176</v>
      </c>
      <c r="H27" s="64"/>
      <c r="I27" s="1"/>
    </row>
    <row r="28" spans="1:9" s="23" customFormat="1">
      <c r="A28" s="58" t="s">
        <v>33</v>
      </c>
      <c r="B28" s="59" t="s">
        <v>276</v>
      </c>
      <c r="C28" s="60" t="s">
        <v>267</v>
      </c>
      <c r="D28" s="173">
        <v>0</v>
      </c>
      <c r="E28" s="200"/>
      <c r="F28" s="62">
        <v>0</v>
      </c>
      <c r="G28" s="63" t="s">
        <v>176</v>
      </c>
      <c r="H28" s="64"/>
      <c r="I28" s="1"/>
    </row>
    <row r="29" spans="1:9" s="23" customFormat="1">
      <c r="A29" s="58" t="s">
        <v>277</v>
      </c>
      <c r="B29" s="59" t="s">
        <v>278</v>
      </c>
      <c r="C29" s="60" t="s">
        <v>267</v>
      </c>
      <c r="D29" s="298">
        <v>381.78141515200002</v>
      </c>
      <c r="E29" s="200">
        <v>73.496510259999994</v>
      </c>
      <c r="F29" s="913">
        <f>D29-E29</f>
        <v>308.28490489200004</v>
      </c>
      <c r="G29" s="63">
        <f>F29/D29*100</f>
        <v>80.749060236277202</v>
      </c>
      <c r="H29" s="64"/>
      <c r="I29" s="1"/>
    </row>
    <row r="30" spans="1:9" s="23" customFormat="1">
      <c r="A30" s="58" t="s">
        <v>62</v>
      </c>
      <c r="B30" s="59" t="s">
        <v>279</v>
      </c>
      <c r="C30" s="60" t="s">
        <v>267</v>
      </c>
      <c r="D30" s="173">
        <v>0</v>
      </c>
      <c r="E30" s="200"/>
      <c r="F30" s="62">
        <v>0</v>
      </c>
      <c r="G30" s="63" t="s">
        <v>176</v>
      </c>
      <c r="H30" s="64"/>
      <c r="I30" s="1"/>
    </row>
    <row r="31" spans="1:9" s="23" customFormat="1">
      <c r="A31" s="58" t="s">
        <v>280</v>
      </c>
      <c r="B31" s="59" t="s">
        <v>281</v>
      </c>
      <c r="C31" s="60" t="s">
        <v>267</v>
      </c>
      <c r="D31" s="173">
        <v>2</v>
      </c>
      <c r="E31" s="200">
        <v>0.22091986999999999</v>
      </c>
      <c r="F31" s="914">
        <f>D31-E31</f>
        <v>1.7790801300000001</v>
      </c>
      <c r="G31" s="63">
        <f>F31/D31*100</f>
        <v>88.954006500000006</v>
      </c>
      <c r="H31" s="64"/>
      <c r="I31" s="1"/>
    </row>
    <row r="32" spans="1:9" s="23" customFormat="1">
      <c r="A32" s="58" t="s">
        <v>97</v>
      </c>
      <c r="B32" s="59" t="s">
        <v>282</v>
      </c>
      <c r="C32" s="60" t="s">
        <v>267</v>
      </c>
      <c r="D32" s="173">
        <v>0</v>
      </c>
      <c r="E32" s="200"/>
      <c r="F32" s="62">
        <v>0</v>
      </c>
      <c r="G32" s="63" t="s">
        <v>176</v>
      </c>
      <c r="H32" s="64"/>
      <c r="I32" s="1"/>
    </row>
    <row r="33" spans="1:9" s="23" customFormat="1">
      <c r="A33" s="58" t="s">
        <v>283</v>
      </c>
      <c r="B33" s="59" t="s">
        <v>284</v>
      </c>
      <c r="C33" s="60" t="s">
        <v>267</v>
      </c>
      <c r="D33" s="173">
        <v>0</v>
      </c>
      <c r="E33" s="200"/>
      <c r="F33" s="62">
        <v>0</v>
      </c>
      <c r="G33" s="63" t="s">
        <v>176</v>
      </c>
      <c r="H33" s="64"/>
      <c r="I33" s="1"/>
    </row>
    <row r="34" spans="1:9" s="23" customFormat="1" ht="31.5">
      <c r="A34" s="58" t="s">
        <v>285</v>
      </c>
      <c r="B34" s="65" t="s">
        <v>286</v>
      </c>
      <c r="C34" s="60" t="s">
        <v>267</v>
      </c>
      <c r="D34" s="173">
        <v>0</v>
      </c>
      <c r="E34" s="200"/>
      <c r="F34" s="62">
        <v>0</v>
      </c>
      <c r="G34" s="63" t="s">
        <v>176</v>
      </c>
      <c r="H34" s="64"/>
      <c r="I34" s="1"/>
    </row>
    <row r="35" spans="1:9" s="23" customFormat="1">
      <c r="A35" s="58" t="s">
        <v>287</v>
      </c>
      <c r="B35" s="66" t="s">
        <v>288</v>
      </c>
      <c r="C35" s="60" t="s">
        <v>267</v>
      </c>
      <c r="D35" s="173">
        <v>0</v>
      </c>
      <c r="E35" s="200"/>
      <c r="F35" s="62">
        <v>0</v>
      </c>
      <c r="G35" s="63" t="s">
        <v>176</v>
      </c>
      <c r="H35" s="64"/>
      <c r="I35" s="1"/>
    </row>
    <row r="36" spans="1:9" s="23" customFormat="1">
      <c r="A36" s="58" t="s">
        <v>289</v>
      </c>
      <c r="B36" s="66" t="s">
        <v>290</v>
      </c>
      <c r="C36" s="60" t="s">
        <v>267</v>
      </c>
      <c r="D36" s="173">
        <v>0</v>
      </c>
      <c r="E36" s="200"/>
      <c r="F36" s="62">
        <v>0</v>
      </c>
      <c r="G36" s="63" t="s">
        <v>176</v>
      </c>
      <c r="H36" s="64"/>
      <c r="I36" s="1"/>
    </row>
    <row r="37" spans="1:9" s="23" customFormat="1" ht="16.5" thickBot="1">
      <c r="A37" s="58" t="s">
        <v>291</v>
      </c>
      <c r="B37" s="59" t="s">
        <v>292</v>
      </c>
      <c r="C37" s="60" t="s">
        <v>267</v>
      </c>
      <c r="D37" s="173">
        <v>1</v>
      </c>
      <c r="E37" s="200">
        <v>1.05317061</v>
      </c>
      <c r="F37" s="914">
        <f>D37-E37</f>
        <v>-5.3170610000000007E-2</v>
      </c>
      <c r="G37" s="63">
        <f>F37/D37*100</f>
        <v>-5.3170610000000007</v>
      </c>
      <c r="H37" s="64"/>
      <c r="I37" s="1"/>
    </row>
    <row r="38" spans="1:9" s="23" customFormat="1" ht="31.5">
      <c r="A38" s="58" t="s">
        <v>293</v>
      </c>
      <c r="B38" s="54" t="s">
        <v>294</v>
      </c>
      <c r="C38" s="60" t="s">
        <v>267</v>
      </c>
      <c r="D38" s="173">
        <v>367.4579913323451</v>
      </c>
      <c r="E38" s="172">
        <v>305.80959230999997</v>
      </c>
      <c r="F38" s="915">
        <f>D38-E38</f>
        <v>61.648399022345131</v>
      </c>
      <c r="G38" s="63">
        <f>F38/D38*100</f>
        <v>16.77699233014846</v>
      </c>
      <c r="H38" s="64"/>
      <c r="I38" s="1"/>
    </row>
    <row r="39" spans="1:9" s="23" customFormat="1">
      <c r="A39" s="58" t="s">
        <v>295</v>
      </c>
      <c r="B39" s="59" t="s">
        <v>269</v>
      </c>
      <c r="C39" s="60" t="s">
        <v>267</v>
      </c>
      <c r="D39" s="173">
        <v>0</v>
      </c>
      <c r="E39" s="204"/>
      <c r="F39" s="909">
        <v>0</v>
      </c>
      <c r="G39" s="909" t="s">
        <v>176</v>
      </c>
      <c r="H39" s="64"/>
      <c r="I39" s="1"/>
    </row>
    <row r="40" spans="1:9" s="23" customFormat="1" ht="31.5">
      <c r="A40" s="58" t="s">
        <v>296</v>
      </c>
      <c r="B40" s="67" t="s">
        <v>271</v>
      </c>
      <c r="C40" s="60" t="s">
        <v>267</v>
      </c>
      <c r="D40" s="173">
        <v>0</v>
      </c>
      <c r="E40" s="204"/>
      <c r="F40" s="909">
        <v>0</v>
      </c>
      <c r="G40" s="909" t="s">
        <v>176</v>
      </c>
      <c r="H40" s="64"/>
      <c r="I40" s="1"/>
    </row>
    <row r="41" spans="1:9" s="23" customFormat="1" ht="31.5">
      <c r="A41" s="58" t="s">
        <v>297</v>
      </c>
      <c r="B41" s="67" t="s">
        <v>273</v>
      </c>
      <c r="C41" s="60" t="s">
        <v>267</v>
      </c>
      <c r="D41" s="173">
        <v>0</v>
      </c>
      <c r="E41" s="204"/>
      <c r="F41" s="909">
        <v>0</v>
      </c>
      <c r="G41" s="909" t="s">
        <v>176</v>
      </c>
      <c r="H41" s="64"/>
      <c r="I41" s="1"/>
    </row>
    <row r="42" spans="1:9" s="23" customFormat="1" ht="31.5">
      <c r="A42" s="58" t="s">
        <v>298</v>
      </c>
      <c r="B42" s="67" t="s">
        <v>275</v>
      </c>
      <c r="C42" s="60" t="s">
        <v>267</v>
      </c>
      <c r="D42" s="173">
        <v>0</v>
      </c>
      <c r="E42" s="204"/>
      <c r="F42" s="909">
        <v>0</v>
      </c>
      <c r="G42" s="909" t="s">
        <v>176</v>
      </c>
      <c r="H42" s="64"/>
      <c r="I42" s="1"/>
    </row>
    <row r="43" spans="1:9" s="23" customFormat="1">
      <c r="A43" s="58" t="s">
        <v>299</v>
      </c>
      <c r="B43" s="59" t="s">
        <v>276</v>
      </c>
      <c r="C43" s="60" t="s">
        <v>267</v>
      </c>
      <c r="D43" s="173">
        <v>0</v>
      </c>
      <c r="E43" s="204"/>
      <c r="F43" s="909">
        <v>0</v>
      </c>
      <c r="G43" s="909" t="s">
        <v>176</v>
      </c>
      <c r="H43" s="64"/>
      <c r="I43" s="1"/>
    </row>
    <row r="44" spans="1:9" s="23" customFormat="1">
      <c r="A44" s="58" t="s">
        <v>300</v>
      </c>
      <c r="B44" s="59" t="s">
        <v>278</v>
      </c>
      <c r="C44" s="60" t="s">
        <v>267</v>
      </c>
      <c r="D44" s="173">
        <v>360.69023221922976</v>
      </c>
      <c r="E44" s="204">
        <v>301.21348418999997</v>
      </c>
      <c r="F44" s="915">
        <f>D44-E44</f>
        <v>59.476748029229782</v>
      </c>
      <c r="G44" s="909">
        <f>F44/D44*100</f>
        <v>16.489702996192989</v>
      </c>
      <c r="H44" s="64"/>
      <c r="I44" s="1"/>
    </row>
    <row r="45" spans="1:9" s="23" customFormat="1">
      <c r="A45" s="58" t="s">
        <v>301</v>
      </c>
      <c r="B45" s="59" t="s">
        <v>279</v>
      </c>
      <c r="C45" s="60" t="s">
        <v>267</v>
      </c>
      <c r="D45" s="173">
        <v>0</v>
      </c>
      <c r="E45" s="204"/>
      <c r="F45" s="909">
        <v>0</v>
      </c>
      <c r="G45" s="909"/>
      <c r="H45" s="64"/>
      <c r="I45" s="1"/>
    </row>
    <row r="46" spans="1:9" s="23" customFormat="1">
      <c r="A46" s="58" t="s">
        <v>302</v>
      </c>
      <c r="B46" s="59" t="s">
        <v>281</v>
      </c>
      <c r="C46" s="60" t="s">
        <v>267</v>
      </c>
      <c r="D46" s="173">
        <v>6.5869999999999989</v>
      </c>
      <c r="E46" s="204">
        <v>0.32709597574999999</v>
      </c>
      <c r="F46" s="915">
        <f>D46-E46</f>
        <v>6.259904024249999</v>
      </c>
      <c r="G46" s="909">
        <f>F46/D46*100</f>
        <v>95.034219284196141</v>
      </c>
      <c r="H46" s="64"/>
      <c r="I46" s="1"/>
    </row>
    <row r="47" spans="1:9" s="23" customFormat="1">
      <c r="A47" s="58" t="s">
        <v>303</v>
      </c>
      <c r="B47" s="59" t="s">
        <v>282</v>
      </c>
      <c r="C47" s="60" t="s">
        <v>267</v>
      </c>
      <c r="D47" s="173">
        <v>0</v>
      </c>
      <c r="E47" s="204"/>
      <c r="F47" s="909">
        <v>0</v>
      </c>
      <c r="G47" s="909" t="s">
        <v>176</v>
      </c>
      <c r="H47" s="64"/>
      <c r="I47" s="1"/>
    </row>
    <row r="48" spans="1:9" s="23" customFormat="1">
      <c r="A48" s="58" t="s">
        <v>304</v>
      </c>
      <c r="B48" s="59" t="s">
        <v>284</v>
      </c>
      <c r="C48" s="60" t="s">
        <v>267</v>
      </c>
      <c r="D48" s="173">
        <v>0</v>
      </c>
      <c r="E48" s="204"/>
      <c r="F48" s="909">
        <v>0</v>
      </c>
      <c r="G48" s="909" t="s">
        <v>176</v>
      </c>
      <c r="H48" s="64"/>
      <c r="I48" s="1"/>
    </row>
    <row r="49" spans="1:9" s="23" customFormat="1" ht="31.5">
      <c r="A49" s="58" t="s">
        <v>305</v>
      </c>
      <c r="B49" s="65" t="s">
        <v>286</v>
      </c>
      <c r="C49" s="60" t="s">
        <v>267</v>
      </c>
      <c r="D49" s="173">
        <v>0</v>
      </c>
      <c r="E49" s="204"/>
      <c r="F49" s="909">
        <v>0</v>
      </c>
      <c r="G49" s="909" t="s">
        <v>176</v>
      </c>
      <c r="H49" s="64"/>
      <c r="I49" s="1"/>
    </row>
    <row r="50" spans="1:9" s="23" customFormat="1">
      <c r="A50" s="58" t="s">
        <v>306</v>
      </c>
      <c r="B50" s="67" t="s">
        <v>288</v>
      </c>
      <c r="C50" s="60" t="s">
        <v>267</v>
      </c>
      <c r="D50" s="173">
        <v>0</v>
      </c>
      <c r="E50" s="204"/>
      <c r="F50" s="909">
        <v>0</v>
      </c>
      <c r="G50" s="909" t="s">
        <v>176</v>
      </c>
      <c r="H50" s="64"/>
      <c r="I50" s="1"/>
    </row>
    <row r="51" spans="1:9" s="23" customFormat="1">
      <c r="A51" s="58" t="s">
        <v>307</v>
      </c>
      <c r="B51" s="67" t="s">
        <v>290</v>
      </c>
      <c r="C51" s="60" t="s">
        <v>267</v>
      </c>
      <c r="D51" s="173">
        <v>0</v>
      </c>
      <c r="E51" s="204"/>
      <c r="F51" s="909">
        <v>0</v>
      </c>
      <c r="G51" s="909" t="s">
        <v>176</v>
      </c>
      <c r="H51" s="64"/>
      <c r="I51" s="1"/>
    </row>
    <row r="52" spans="1:9" s="23" customFormat="1">
      <c r="A52" s="58" t="s">
        <v>308</v>
      </c>
      <c r="B52" s="59" t="s">
        <v>292</v>
      </c>
      <c r="C52" s="60" t="s">
        <v>267</v>
      </c>
      <c r="D52" s="173">
        <v>0.18075911311537018</v>
      </c>
      <c r="E52" s="204">
        <v>8.5352711679999999E-2</v>
      </c>
      <c r="F52" s="915">
        <f>D52-E52</f>
        <v>9.5406401435370186E-2</v>
      </c>
      <c r="G52" s="909">
        <f>F52/D52*100</f>
        <v>52.780963455201672</v>
      </c>
      <c r="H52" s="64"/>
      <c r="I52" s="1"/>
    </row>
    <row r="53" spans="1:9" s="23" customFormat="1">
      <c r="A53" s="58" t="s">
        <v>309</v>
      </c>
      <c r="B53" s="65" t="s">
        <v>310</v>
      </c>
      <c r="C53" s="60" t="s">
        <v>267</v>
      </c>
      <c r="D53" s="173">
        <v>87.697960676335796</v>
      </c>
      <c r="E53" s="173">
        <v>54.207046880000007</v>
      </c>
      <c r="F53" s="915">
        <f>D53-E53</f>
        <v>33.490913796335789</v>
      </c>
      <c r="G53" s="909">
        <f>F53/D53*100</f>
        <v>38.188931120005961</v>
      </c>
      <c r="H53" s="64"/>
      <c r="I53" s="924"/>
    </row>
    <row r="54" spans="1:9" s="23" customFormat="1">
      <c r="A54" s="58" t="s">
        <v>296</v>
      </c>
      <c r="B54" s="67" t="s">
        <v>311</v>
      </c>
      <c r="C54" s="60" t="s">
        <v>267</v>
      </c>
      <c r="D54" s="173">
        <v>0</v>
      </c>
      <c r="E54" s="204"/>
      <c r="F54" s="909">
        <v>0</v>
      </c>
      <c r="G54" s="909" t="s">
        <v>176</v>
      </c>
      <c r="H54" s="64"/>
      <c r="I54" s="1"/>
    </row>
    <row r="55" spans="1:9" s="23" customFormat="1">
      <c r="A55" s="58" t="s">
        <v>297</v>
      </c>
      <c r="B55" s="66" t="s">
        <v>312</v>
      </c>
      <c r="C55" s="60" t="s">
        <v>267</v>
      </c>
      <c r="D55" s="173">
        <v>67.126835151999998</v>
      </c>
      <c r="E55" s="204">
        <f>E56</f>
        <v>13.615576389999999</v>
      </c>
      <c r="F55" s="915">
        <f>D55-E55</f>
        <v>53.511258761999997</v>
      </c>
      <c r="G55" s="909">
        <f t="shared" ref="G55:G75" si="0">F55/D55*100</f>
        <v>79.716641847974373</v>
      </c>
      <c r="H55" s="64"/>
      <c r="I55" s="1"/>
    </row>
    <row r="56" spans="1:9" s="23" customFormat="1">
      <c r="A56" s="58" t="s">
        <v>313</v>
      </c>
      <c r="B56" s="68" t="s">
        <v>314</v>
      </c>
      <c r="C56" s="60" t="s">
        <v>267</v>
      </c>
      <c r="D56" s="173">
        <v>67.126835151999998</v>
      </c>
      <c r="E56" s="204">
        <v>13.615576389999999</v>
      </c>
      <c r="F56" s="915">
        <f>D56-E56</f>
        <v>53.511258761999997</v>
      </c>
      <c r="G56" s="909">
        <f t="shared" si="0"/>
        <v>79.716641847974373</v>
      </c>
      <c r="H56" s="64"/>
      <c r="I56" s="1"/>
    </row>
    <row r="57" spans="1:9" s="23" customFormat="1" ht="31.5">
      <c r="A57" s="58" t="s">
        <v>315</v>
      </c>
      <c r="B57" s="69" t="s">
        <v>316</v>
      </c>
      <c r="C57" s="60" t="s">
        <v>267</v>
      </c>
      <c r="D57" s="173">
        <v>67.126835151999998</v>
      </c>
      <c r="E57" s="208">
        <v>13.615576389999999</v>
      </c>
      <c r="F57" s="915">
        <f>D57-E57</f>
        <v>53.511258761999997</v>
      </c>
      <c r="G57" s="909">
        <f t="shared" si="0"/>
        <v>79.716641847974373</v>
      </c>
      <c r="H57" s="64"/>
      <c r="I57" s="1"/>
    </row>
    <row r="58" spans="1:9" s="23" customFormat="1">
      <c r="A58" s="58" t="s">
        <v>317</v>
      </c>
      <c r="B58" s="69" t="s">
        <v>318</v>
      </c>
      <c r="C58" s="60" t="s">
        <v>267</v>
      </c>
      <c r="D58" s="173">
        <v>0</v>
      </c>
      <c r="E58" s="204"/>
      <c r="F58" s="909">
        <v>0</v>
      </c>
      <c r="G58" s="909"/>
      <c r="H58" s="64"/>
      <c r="I58" s="1"/>
    </row>
    <row r="59" spans="1:9" s="23" customFormat="1">
      <c r="A59" s="58" t="s">
        <v>319</v>
      </c>
      <c r="B59" s="68" t="s">
        <v>320</v>
      </c>
      <c r="C59" s="60" t="s">
        <v>267</v>
      </c>
      <c r="D59" s="173">
        <v>0</v>
      </c>
      <c r="E59" s="204"/>
      <c r="F59" s="909">
        <v>0</v>
      </c>
      <c r="G59" s="909"/>
      <c r="H59" s="64"/>
      <c r="I59" s="1"/>
    </row>
    <row r="60" spans="1:9" s="23" customFormat="1">
      <c r="A60" s="58" t="s">
        <v>298</v>
      </c>
      <c r="B60" s="66" t="s">
        <v>321</v>
      </c>
      <c r="C60" s="60" t="s">
        <v>267</v>
      </c>
      <c r="D60" s="173">
        <v>19.950631524335801</v>
      </c>
      <c r="E60" s="204">
        <v>0.78724433999999999</v>
      </c>
      <c r="F60" s="915">
        <f>D60-E60</f>
        <v>19.1633871843358</v>
      </c>
      <c r="G60" s="909">
        <f t="shared" si="0"/>
        <v>96.054037993535601</v>
      </c>
      <c r="H60" s="64"/>
      <c r="I60" s="1"/>
    </row>
    <row r="61" spans="1:9" s="23" customFormat="1">
      <c r="A61" s="58" t="s">
        <v>322</v>
      </c>
      <c r="B61" s="66" t="s">
        <v>323</v>
      </c>
      <c r="C61" s="60" t="s">
        <v>267</v>
      </c>
      <c r="D61" s="173">
        <v>0.62049399999999999</v>
      </c>
      <c r="E61" s="204"/>
      <c r="F61" s="915">
        <f>D61-E61</f>
        <v>0.62049399999999999</v>
      </c>
      <c r="G61" s="909">
        <f t="shared" si="0"/>
        <v>100</v>
      </c>
      <c r="H61" s="64"/>
      <c r="I61" s="1"/>
    </row>
    <row r="62" spans="1:9" s="23" customFormat="1">
      <c r="A62" s="58" t="s">
        <v>324</v>
      </c>
      <c r="B62" s="65" t="s">
        <v>325</v>
      </c>
      <c r="C62" s="60" t="s">
        <v>267</v>
      </c>
      <c r="D62" s="173">
        <v>97.691881938379893</v>
      </c>
      <c r="E62" s="173">
        <v>111.55790588000001</v>
      </c>
      <c r="F62" s="915">
        <f>D62-E62</f>
        <v>-13.866023941620114</v>
      </c>
      <c r="G62" s="909">
        <f t="shared" si="0"/>
        <v>-14.193629671671431</v>
      </c>
      <c r="H62" s="64"/>
      <c r="I62" s="1"/>
    </row>
    <row r="63" spans="1:9" s="23" customFormat="1" ht="31.5">
      <c r="A63" s="58" t="s">
        <v>326</v>
      </c>
      <c r="B63" s="67" t="s">
        <v>327</v>
      </c>
      <c r="C63" s="60" t="s">
        <v>267</v>
      </c>
      <c r="D63" s="173">
        <v>31.391200000000001</v>
      </c>
      <c r="E63" s="204">
        <v>7.8046191699999996</v>
      </c>
      <c r="F63" s="915">
        <f>D63-E63</f>
        <v>23.586580830000003</v>
      </c>
      <c r="G63" s="909">
        <f t="shared" si="0"/>
        <v>75.137557117918405</v>
      </c>
      <c r="H63" s="64"/>
      <c r="I63" s="1"/>
    </row>
    <row r="64" spans="1:9" s="23" customFormat="1" ht="31.5">
      <c r="A64" s="58" t="s">
        <v>328</v>
      </c>
      <c r="B64" s="67" t="s">
        <v>329</v>
      </c>
      <c r="C64" s="60" t="s">
        <v>267</v>
      </c>
      <c r="D64" s="173">
        <v>0</v>
      </c>
      <c r="E64" s="173">
        <v>0</v>
      </c>
      <c r="F64" s="909">
        <v>0</v>
      </c>
      <c r="G64" s="909" t="s">
        <v>176</v>
      </c>
      <c r="H64" s="64"/>
      <c r="I64" s="1"/>
    </row>
    <row r="65" spans="1:9" s="23" customFormat="1">
      <c r="A65" s="58" t="s">
        <v>330</v>
      </c>
      <c r="B65" s="66" t="s">
        <v>331</v>
      </c>
      <c r="C65" s="60" t="s">
        <v>267</v>
      </c>
      <c r="D65" s="173">
        <v>0</v>
      </c>
      <c r="E65" s="173">
        <v>0</v>
      </c>
      <c r="F65" s="909">
        <v>0</v>
      </c>
      <c r="G65" s="909" t="s">
        <v>176</v>
      </c>
      <c r="H65" s="64"/>
      <c r="I65" s="1"/>
    </row>
    <row r="66" spans="1:9" s="23" customFormat="1">
      <c r="A66" s="58" t="s">
        <v>332</v>
      </c>
      <c r="B66" s="66" t="s">
        <v>333</v>
      </c>
      <c r="C66" s="60" t="s">
        <v>267</v>
      </c>
      <c r="D66" s="173">
        <v>0</v>
      </c>
      <c r="E66" s="173">
        <v>0</v>
      </c>
      <c r="F66" s="909">
        <v>0</v>
      </c>
      <c r="G66" s="909" t="s">
        <v>176</v>
      </c>
      <c r="H66" s="64"/>
      <c r="I66" s="1"/>
    </row>
    <row r="67" spans="1:9" s="23" customFormat="1">
      <c r="A67" s="58" t="s">
        <v>334</v>
      </c>
      <c r="B67" s="66" t="s">
        <v>335</v>
      </c>
      <c r="C67" s="60" t="s">
        <v>267</v>
      </c>
      <c r="D67" s="173">
        <v>66.300681938379896</v>
      </c>
      <c r="E67" s="204">
        <v>81.430910920000002</v>
      </c>
      <c r="F67" s="915">
        <f>D67-E67</f>
        <v>-15.130228981620107</v>
      </c>
      <c r="G67" s="909">
        <f t="shared" si="0"/>
        <v>-22.820623467617118</v>
      </c>
      <c r="H67" s="64"/>
      <c r="I67" s="1"/>
    </row>
    <row r="68" spans="1:9" s="23" customFormat="1">
      <c r="A68" s="58" t="s">
        <v>336</v>
      </c>
      <c r="B68" s="65" t="s">
        <v>337</v>
      </c>
      <c r="C68" s="60" t="s">
        <v>267</v>
      </c>
      <c r="D68" s="173">
        <v>90.417150113960091</v>
      </c>
      <c r="E68" s="204">
        <v>81.112342999999996</v>
      </c>
      <c r="F68" s="915">
        <f>D68-E68</f>
        <v>9.304807113960095</v>
      </c>
      <c r="G68" s="909">
        <f t="shared" si="0"/>
        <v>10.290975884810006</v>
      </c>
      <c r="H68" s="64"/>
      <c r="I68" s="1"/>
    </row>
    <row r="69" spans="1:9" s="23" customFormat="1">
      <c r="A69" s="58" t="s">
        <v>338</v>
      </c>
      <c r="B69" s="65" t="s">
        <v>339</v>
      </c>
      <c r="C69" s="60" t="s">
        <v>267</v>
      </c>
      <c r="D69" s="173">
        <v>7.7031935999999996</v>
      </c>
      <c r="E69" s="323">
        <f>0.90311913+0.05947314+1.85232057</f>
        <v>2.8149128399999999</v>
      </c>
      <c r="F69" s="915">
        <f t="shared" ref="F69:F75" si="1">D69-E69</f>
        <v>4.8882807599999998</v>
      </c>
      <c r="G69" s="909">
        <f t="shared" si="0"/>
        <v>63.457846366473248</v>
      </c>
      <c r="H69" s="64"/>
      <c r="I69" s="1"/>
    </row>
    <row r="70" spans="1:9" s="23" customFormat="1">
      <c r="A70" s="58" t="s">
        <v>340</v>
      </c>
      <c r="B70" s="65" t="s">
        <v>341</v>
      </c>
      <c r="C70" s="60" t="s">
        <v>267</v>
      </c>
      <c r="D70" s="173">
        <v>1.1371950399999999</v>
      </c>
      <c r="E70" s="323">
        <f>E71+E72</f>
        <v>0.42125499999999999</v>
      </c>
      <c r="F70" s="915">
        <f t="shared" si="1"/>
        <v>0.71594004</v>
      </c>
      <c r="G70" s="909">
        <f t="shared" si="0"/>
        <v>62.956662209852766</v>
      </c>
      <c r="H70" s="64"/>
      <c r="I70" s="1"/>
    </row>
    <row r="71" spans="1:9" s="23" customFormat="1">
      <c r="A71" s="58" t="s">
        <v>342</v>
      </c>
      <c r="B71" s="66" t="s">
        <v>343</v>
      </c>
      <c r="C71" s="60" t="s">
        <v>267</v>
      </c>
      <c r="D71" s="173">
        <v>1.0771920399999999</v>
      </c>
      <c r="E71" s="204">
        <v>0.39596599999999998</v>
      </c>
      <c r="F71" s="915">
        <f t="shared" si="1"/>
        <v>0.68122603999999987</v>
      </c>
      <c r="G71" s="909">
        <f t="shared" si="0"/>
        <v>63.240909206867137</v>
      </c>
      <c r="H71" s="64"/>
      <c r="I71" s="1"/>
    </row>
    <row r="72" spans="1:9" s="23" customFormat="1">
      <c r="A72" s="58" t="s">
        <v>344</v>
      </c>
      <c r="B72" s="66" t="s">
        <v>345</v>
      </c>
      <c r="C72" s="60" t="s">
        <v>267</v>
      </c>
      <c r="D72" s="173">
        <v>6.0003000000000001E-2</v>
      </c>
      <c r="E72" s="204">
        <f>0.003495+0.021794</f>
        <v>2.5288999999999999E-2</v>
      </c>
      <c r="F72" s="915">
        <f t="shared" si="1"/>
        <v>3.4714000000000002E-2</v>
      </c>
      <c r="G72" s="909">
        <f t="shared" si="0"/>
        <v>57.853773977967769</v>
      </c>
      <c r="H72" s="64"/>
      <c r="I72" s="1"/>
    </row>
    <row r="73" spans="1:9" s="23" customFormat="1">
      <c r="A73" s="58" t="s">
        <v>346</v>
      </c>
      <c r="B73" s="65" t="s">
        <v>347</v>
      </c>
      <c r="C73" s="60" t="s">
        <v>267</v>
      </c>
      <c r="D73" s="173">
        <v>80.912412563669335</v>
      </c>
      <c r="E73" s="173">
        <v>47.796237419999947</v>
      </c>
      <c r="F73" s="915">
        <f t="shared" si="1"/>
        <v>33.116175143669388</v>
      </c>
      <c r="G73" s="909">
        <f t="shared" si="0"/>
        <v>40.928423828186475</v>
      </c>
      <c r="H73" s="64"/>
      <c r="I73" s="1"/>
    </row>
    <row r="74" spans="1:9" s="23" customFormat="1">
      <c r="A74" s="58" t="s">
        <v>348</v>
      </c>
      <c r="B74" s="66" t="s">
        <v>349</v>
      </c>
      <c r="C74" s="60" t="s">
        <v>267</v>
      </c>
      <c r="D74" s="173">
        <v>50.271095643669334</v>
      </c>
      <c r="E74" s="174">
        <v>17.428310189999948</v>
      </c>
      <c r="F74" s="915">
        <f t="shared" si="1"/>
        <v>32.842785453669386</v>
      </c>
      <c r="G74" s="909">
        <f t="shared" si="0"/>
        <v>65.3313500196316</v>
      </c>
      <c r="H74" s="64"/>
      <c r="I74" s="1"/>
    </row>
    <row r="75" spans="1:9" s="23" customFormat="1">
      <c r="A75" s="58" t="s">
        <v>350</v>
      </c>
      <c r="B75" s="66" t="s">
        <v>351</v>
      </c>
      <c r="C75" s="60" t="s">
        <v>267</v>
      </c>
      <c r="D75" s="173">
        <v>30.641316920000001</v>
      </c>
      <c r="E75" s="204">
        <f>0.35393178+0.01665419+6.9485541</f>
        <v>7.3191400699999996</v>
      </c>
      <c r="F75" s="915">
        <f t="shared" si="1"/>
        <v>23.322176850000002</v>
      </c>
      <c r="G75" s="909">
        <f t="shared" si="0"/>
        <v>76.113493786480518</v>
      </c>
      <c r="H75" s="64"/>
      <c r="I75" s="1"/>
    </row>
    <row r="76" spans="1:9" s="23" customFormat="1" ht="16.5" thickBot="1">
      <c r="A76" s="70" t="s">
        <v>352</v>
      </c>
      <c r="B76" s="71" t="s">
        <v>353</v>
      </c>
      <c r="C76" s="72" t="s">
        <v>267</v>
      </c>
      <c r="D76" s="212">
        <v>0</v>
      </c>
      <c r="E76" s="213"/>
      <c r="F76" s="74">
        <v>0</v>
      </c>
      <c r="G76" s="74" t="s">
        <v>176</v>
      </c>
      <c r="H76" s="75"/>
      <c r="I76" s="1"/>
    </row>
    <row r="77" spans="1:9" s="23" customFormat="1">
      <c r="A77" s="53" t="s">
        <v>354</v>
      </c>
      <c r="B77" s="299" t="s">
        <v>355</v>
      </c>
      <c r="C77" s="55" t="s">
        <v>267</v>
      </c>
      <c r="D77" s="193">
        <v>50.356014992383997</v>
      </c>
      <c r="E77" s="216">
        <f>E80</f>
        <v>9.9991222999999998</v>
      </c>
      <c r="F77" s="916">
        <f>D77-E77</f>
        <v>40.356892692383994</v>
      </c>
      <c r="G77" s="76">
        <f>F77/D77*100</f>
        <v>80.143142181699048</v>
      </c>
      <c r="H77" s="57"/>
      <c r="I77" s="1"/>
    </row>
    <row r="78" spans="1:9" s="23" customFormat="1">
      <c r="A78" s="58" t="s">
        <v>356</v>
      </c>
      <c r="B78" s="66" t="s">
        <v>357</v>
      </c>
      <c r="C78" s="60" t="s">
        <v>267</v>
      </c>
      <c r="D78" s="173">
        <v>0</v>
      </c>
      <c r="E78" s="204"/>
      <c r="F78" s="909">
        <v>0</v>
      </c>
      <c r="G78" s="909" t="s">
        <v>176</v>
      </c>
      <c r="H78" s="64"/>
      <c r="I78" s="1"/>
    </row>
    <row r="79" spans="1:9" s="23" customFormat="1">
      <c r="A79" s="58" t="s">
        <v>358</v>
      </c>
      <c r="B79" s="66" t="s">
        <v>359</v>
      </c>
      <c r="C79" s="60" t="s">
        <v>267</v>
      </c>
      <c r="D79" s="173">
        <v>0</v>
      </c>
      <c r="E79" s="204"/>
      <c r="F79" s="909">
        <v>0</v>
      </c>
      <c r="G79" s="909" t="s">
        <v>176</v>
      </c>
      <c r="H79" s="64"/>
      <c r="I79" s="1"/>
    </row>
    <row r="80" spans="1:9" s="23" customFormat="1" ht="16.5" thickBot="1">
      <c r="A80" s="77" t="s">
        <v>360</v>
      </c>
      <c r="B80" s="78" t="s">
        <v>361</v>
      </c>
      <c r="C80" s="79" t="s">
        <v>267</v>
      </c>
      <c r="D80" s="220">
        <v>50.356014992383997</v>
      </c>
      <c r="E80" s="221">
        <v>9.9991222999999998</v>
      </c>
      <c r="F80" s="917">
        <f>D80-E80</f>
        <v>40.356892692383994</v>
      </c>
      <c r="G80" s="80">
        <f>F80/D80*100</f>
        <v>80.143142181699048</v>
      </c>
      <c r="H80" s="81"/>
      <c r="I80" s="1"/>
    </row>
    <row r="81" spans="1:9" s="23" customFormat="1">
      <c r="A81" s="82" t="s">
        <v>177</v>
      </c>
      <c r="B81" s="54" t="s">
        <v>362</v>
      </c>
      <c r="C81" s="83" t="s">
        <v>267</v>
      </c>
      <c r="D81" s="193">
        <v>17.323423819654895</v>
      </c>
      <c r="E81" s="226">
        <v>9.4515619999999991</v>
      </c>
      <c r="F81" s="918">
        <f>D81-E81</f>
        <v>7.871861819654896</v>
      </c>
      <c r="G81" s="84">
        <f>F81/D81*100</f>
        <v>45.440565915864738</v>
      </c>
      <c r="H81" s="85"/>
      <c r="I81" s="1"/>
    </row>
    <row r="82" spans="1:9" s="23" customFormat="1">
      <c r="A82" s="58" t="s">
        <v>363</v>
      </c>
      <c r="B82" s="59" t="s">
        <v>269</v>
      </c>
      <c r="C82" s="60" t="s">
        <v>267</v>
      </c>
      <c r="D82" s="173">
        <v>0</v>
      </c>
      <c r="E82" s="204">
        <v>0</v>
      </c>
      <c r="F82" s="909">
        <v>0</v>
      </c>
      <c r="G82" s="909" t="s">
        <v>176</v>
      </c>
      <c r="H82" s="64"/>
      <c r="I82" s="1"/>
    </row>
    <row r="83" spans="1:9" s="23" customFormat="1" ht="31.5">
      <c r="A83" s="58" t="s">
        <v>364</v>
      </c>
      <c r="B83" s="67" t="s">
        <v>271</v>
      </c>
      <c r="C83" s="60" t="s">
        <v>267</v>
      </c>
      <c r="D83" s="173">
        <v>0</v>
      </c>
      <c r="E83" s="204">
        <v>0</v>
      </c>
      <c r="F83" s="909">
        <v>0</v>
      </c>
      <c r="G83" s="909" t="s">
        <v>176</v>
      </c>
      <c r="H83" s="64"/>
      <c r="I83" s="1"/>
    </row>
    <row r="84" spans="1:9" s="23" customFormat="1" ht="31.5">
      <c r="A84" s="58" t="s">
        <v>365</v>
      </c>
      <c r="B84" s="67" t="s">
        <v>273</v>
      </c>
      <c r="C84" s="60" t="s">
        <v>267</v>
      </c>
      <c r="D84" s="173">
        <v>0</v>
      </c>
      <c r="E84" s="204">
        <v>0</v>
      </c>
      <c r="F84" s="909">
        <v>0</v>
      </c>
      <c r="G84" s="909" t="s">
        <v>176</v>
      </c>
      <c r="H84" s="64"/>
      <c r="I84" s="1"/>
    </row>
    <row r="85" spans="1:9" s="23" customFormat="1" ht="31.5">
      <c r="A85" s="58" t="s">
        <v>366</v>
      </c>
      <c r="B85" s="67" t="s">
        <v>275</v>
      </c>
      <c r="C85" s="60" t="s">
        <v>267</v>
      </c>
      <c r="D85" s="173">
        <v>0</v>
      </c>
      <c r="E85" s="204">
        <v>0</v>
      </c>
      <c r="F85" s="909">
        <v>0</v>
      </c>
      <c r="G85" s="909" t="s">
        <v>176</v>
      </c>
      <c r="H85" s="64"/>
      <c r="I85" s="1"/>
    </row>
    <row r="86" spans="1:9" s="23" customFormat="1">
      <c r="A86" s="58" t="s">
        <v>367</v>
      </c>
      <c r="B86" s="59" t="s">
        <v>276</v>
      </c>
      <c r="C86" s="60" t="s">
        <v>267</v>
      </c>
      <c r="D86" s="173">
        <v>0</v>
      </c>
      <c r="E86" s="204">
        <v>0</v>
      </c>
      <c r="F86" s="909">
        <v>0</v>
      </c>
      <c r="G86" s="909" t="s">
        <v>176</v>
      </c>
      <c r="H86" s="64"/>
      <c r="I86" s="1"/>
    </row>
    <row r="87" spans="1:9" s="23" customFormat="1">
      <c r="A87" s="58" t="s">
        <v>368</v>
      </c>
      <c r="B87" s="59" t="s">
        <v>278</v>
      </c>
      <c r="C87" s="60" t="s">
        <v>267</v>
      </c>
      <c r="D87" s="173">
        <v>21.091182932770266</v>
      </c>
      <c r="E87" s="204">
        <f>9.451562-E89-E95</f>
        <v>8.5898280199999988</v>
      </c>
      <c r="F87" s="915">
        <f>D87-E87</f>
        <v>12.501354912770267</v>
      </c>
      <c r="G87" s="909">
        <f>F87/D87*100</f>
        <v>59.272895942438495</v>
      </c>
      <c r="H87" s="64"/>
      <c r="I87" s="1"/>
    </row>
    <row r="88" spans="1:9" s="23" customFormat="1">
      <c r="A88" s="58" t="s">
        <v>369</v>
      </c>
      <c r="B88" s="59" t="s">
        <v>279</v>
      </c>
      <c r="C88" s="60" t="s">
        <v>267</v>
      </c>
      <c r="D88" s="173">
        <v>0</v>
      </c>
      <c r="E88" s="204">
        <v>0</v>
      </c>
      <c r="F88" s="909">
        <v>0</v>
      </c>
      <c r="G88" s="909" t="s">
        <v>176</v>
      </c>
      <c r="H88" s="64"/>
      <c r="I88" s="1"/>
    </row>
    <row r="89" spans="1:9" s="23" customFormat="1">
      <c r="A89" s="58" t="s">
        <v>370</v>
      </c>
      <c r="B89" s="59" t="s">
        <v>281</v>
      </c>
      <c r="C89" s="60" t="s">
        <v>267</v>
      </c>
      <c r="D89" s="173">
        <v>-4.5869999999999989</v>
      </c>
      <c r="E89" s="204">
        <v>-0.10610689</v>
      </c>
      <c r="F89" s="915">
        <f>D89-E89</f>
        <v>-4.4808931099999985</v>
      </c>
      <c r="G89" s="909">
        <f>F89/D89*100</f>
        <v>97.686791148899061</v>
      </c>
      <c r="H89" s="64"/>
      <c r="I89" s="1"/>
    </row>
    <row r="90" spans="1:9" s="23" customFormat="1">
      <c r="A90" s="58" t="s">
        <v>371</v>
      </c>
      <c r="B90" s="59" t="s">
        <v>282</v>
      </c>
      <c r="C90" s="60" t="s">
        <v>267</v>
      </c>
      <c r="D90" s="173">
        <v>0</v>
      </c>
      <c r="E90" s="204">
        <v>0</v>
      </c>
      <c r="F90" s="909">
        <v>0</v>
      </c>
      <c r="G90" s="909" t="s">
        <v>176</v>
      </c>
      <c r="H90" s="64"/>
      <c r="I90" s="1"/>
    </row>
    <row r="91" spans="1:9" s="23" customFormat="1">
      <c r="A91" s="58" t="s">
        <v>372</v>
      </c>
      <c r="B91" s="59" t="s">
        <v>284</v>
      </c>
      <c r="C91" s="60" t="s">
        <v>267</v>
      </c>
      <c r="D91" s="173">
        <v>0</v>
      </c>
      <c r="E91" s="204">
        <v>0</v>
      </c>
      <c r="F91" s="909">
        <v>0</v>
      </c>
      <c r="G91" s="909" t="s">
        <v>176</v>
      </c>
      <c r="H91" s="64"/>
      <c r="I91" s="1"/>
    </row>
    <row r="92" spans="1:9" s="23" customFormat="1" ht="31.5">
      <c r="A92" s="58" t="s">
        <v>373</v>
      </c>
      <c r="B92" s="65" t="s">
        <v>286</v>
      </c>
      <c r="C92" s="60" t="s">
        <v>267</v>
      </c>
      <c r="D92" s="173">
        <v>0</v>
      </c>
      <c r="E92" s="204">
        <v>0</v>
      </c>
      <c r="F92" s="909">
        <v>0</v>
      </c>
      <c r="G92" s="909" t="s">
        <v>176</v>
      </c>
      <c r="H92" s="64"/>
      <c r="I92" s="1"/>
    </row>
    <row r="93" spans="1:9" s="23" customFormat="1">
      <c r="A93" s="58" t="s">
        <v>374</v>
      </c>
      <c r="B93" s="67" t="s">
        <v>288</v>
      </c>
      <c r="C93" s="60" t="s">
        <v>267</v>
      </c>
      <c r="D93" s="173">
        <v>0</v>
      </c>
      <c r="E93" s="204">
        <v>0</v>
      </c>
      <c r="F93" s="909">
        <v>0</v>
      </c>
      <c r="G93" s="909" t="s">
        <v>176</v>
      </c>
      <c r="H93" s="64"/>
      <c r="I93" s="1"/>
    </row>
    <row r="94" spans="1:9" s="23" customFormat="1">
      <c r="A94" s="58" t="s">
        <v>375</v>
      </c>
      <c r="B94" s="66" t="s">
        <v>290</v>
      </c>
      <c r="C94" s="60" t="s">
        <v>267</v>
      </c>
      <c r="D94" s="173">
        <v>0</v>
      </c>
      <c r="E94" s="204">
        <v>0</v>
      </c>
      <c r="F94" s="909">
        <v>0</v>
      </c>
      <c r="G94" s="909" t="s">
        <v>176</v>
      </c>
      <c r="H94" s="64"/>
      <c r="I94" s="1"/>
    </row>
    <row r="95" spans="1:9" s="23" customFormat="1">
      <c r="A95" s="58" t="s">
        <v>376</v>
      </c>
      <c r="B95" s="59" t="s">
        <v>292</v>
      </c>
      <c r="C95" s="60" t="s">
        <v>267</v>
      </c>
      <c r="D95" s="173">
        <v>0.81924088688462982</v>
      </c>
      <c r="E95" s="204">
        <v>0.96784086999999996</v>
      </c>
      <c r="F95" s="915">
        <f>D95-E95</f>
        <v>-0.14859998311537015</v>
      </c>
      <c r="G95" s="909">
        <f>F95/D95*100</f>
        <v>-18.13874105825688</v>
      </c>
      <c r="H95" s="64"/>
      <c r="I95" s="1"/>
    </row>
    <row r="96" spans="1:9" s="23" customFormat="1">
      <c r="A96" s="58" t="s">
        <v>175</v>
      </c>
      <c r="B96" s="86" t="s">
        <v>377</v>
      </c>
      <c r="C96" s="60" t="s">
        <v>267</v>
      </c>
      <c r="D96" s="173">
        <v>-1.32873905572391</v>
      </c>
      <c r="E96" s="204">
        <f>E97-E103</f>
        <v>1.13144691</v>
      </c>
      <c r="F96" s="915">
        <f>D96-E96</f>
        <v>-2.4601859657239098</v>
      </c>
      <c r="G96" s="909">
        <f>F96/D96*100</f>
        <v>185.15192694351688</v>
      </c>
      <c r="H96" s="64"/>
      <c r="I96" s="1"/>
    </row>
    <row r="97" spans="1:9" s="23" customFormat="1">
      <c r="A97" s="58" t="s">
        <v>205</v>
      </c>
      <c r="B97" s="65" t="s">
        <v>378</v>
      </c>
      <c r="C97" s="60" t="s">
        <v>267</v>
      </c>
      <c r="D97" s="173">
        <v>0</v>
      </c>
      <c r="E97" s="204">
        <v>2.87934227</v>
      </c>
      <c r="F97" s="915">
        <f>D97-E97</f>
        <v>-2.87934227</v>
      </c>
      <c r="G97" s="909" t="s">
        <v>176</v>
      </c>
      <c r="H97" s="64"/>
      <c r="I97" s="1"/>
    </row>
    <row r="98" spans="1:9" s="23" customFormat="1">
      <c r="A98" s="58" t="s">
        <v>379</v>
      </c>
      <c r="B98" s="67" t="s">
        <v>380</v>
      </c>
      <c r="C98" s="60" t="s">
        <v>267</v>
      </c>
      <c r="D98" s="173">
        <v>0</v>
      </c>
      <c r="E98" s="204">
        <v>0</v>
      </c>
      <c r="F98" s="909">
        <v>0</v>
      </c>
      <c r="G98" s="909" t="s">
        <v>176</v>
      </c>
      <c r="H98" s="64"/>
      <c r="I98" s="1"/>
    </row>
    <row r="99" spans="1:9" s="23" customFormat="1">
      <c r="A99" s="58" t="s">
        <v>381</v>
      </c>
      <c r="B99" s="67" t="s">
        <v>382</v>
      </c>
      <c r="C99" s="60" t="s">
        <v>267</v>
      </c>
      <c r="D99" s="173">
        <v>0</v>
      </c>
      <c r="E99" s="204">
        <v>5.0836989999999999E-2</v>
      </c>
      <c r="F99" s="915">
        <f>D99-E99</f>
        <v>-5.0836989999999999E-2</v>
      </c>
      <c r="G99" s="909" t="s">
        <v>176</v>
      </c>
      <c r="H99" s="64"/>
      <c r="I99" s="1"/>
    </row>
    <row r="100" spans="1:9" s="23" customFormat="1">
      <c r="A100" s="58" t="s">
        <v>383</v>
      </c>
      <c r="B100" s="67" t="s">
        <v>384</v>
      </c>
      <c r="C100" s="60" t="s">
        <v>267</v>
      </c>
      <c r="D100" s="173">
        <v>0</v>
      </c>
      <c r="E100" s="204">
        <v>0</v>
      </c>
      <c r="F100" s="909">
        <v>0</v>
      </c>
      <c r="G100" s="909" t="s">
        <v>176</v>
      </c>
      <c r="H100" s="64"/>
      <c r="I100" s="1"/>
    </row>
    <row r="101" spans="1:9" s="23" customFormat="1">
      <c r="A101" s="58" t="s">
        <v>385</v>
      </c>
      <c r="B101" s="68" t="s">
        <v>386</v>
      </c>
      <c r="C101" s="60" t="s">
        <v>267</v>
      </c>
      <c r="D101" s="173">
        <v>0</v>
      </c>
      <c r="E101" s="204">
        <v>0</v>
      </c>
      <c r="F101" s="909">
        <v>0</v>
      </c>
      <c r="G101" s="909" t="s">
        <v>176</v>
      </c>
      <c r="H101" s="64"/>
      <c r="I101" s="1"/>
    </row>
    <row r="102" spans="1:9" s="23" customFormat="1">
      <c r="A102" s="58" t="s">
        <v>387</v>
      </c>
      <c r="B102" s="66" t="s">
        <v>388</v>
      </c>
      <c r="C102" s="60" t="s">
        <v>267</v>
      </c>
      <c r="D102" s="173">
        <v>0</v>
      </c>
      <c r="E102" s="323">
        <f>E97-E99</f>
        <v>2.8285052799999999</v>
      </c>
      <c r="F102" s="915">
        <f>D102-E102</f>
        <v>-2.8285052799999999</v>
      </c>
      <c r="G102" s="909" t="s">
        <v>176</v>
      </c>
      <c r="H102" s="64"/>
      <c r="I102" s="1"/>
    </row>
    <row r="103" spans="1:9" s="23" customFormat="1">
      <c r="A103" s="58" t="s">
        <v>206</v>
      </c>
      <c r="B103" s="65" t="s">
        <v>347</v>
      </c>
      <c r="C103" s="60" t="s">
        <v>267</v>
      </c>
      <c r="D103" s="173">
        <v>1.32873905572391</v>
      </c>
      <c r="E103" s="323">
        <v>1.74789536</v>
      </c>
      <c r="F103" s="915">
        <f>D103-E103</f>
        <v>-0.41915630427608996</v>
      </c>
      <c r="G103" s="909">
        <f>F103/D103*100</f>
        <v>-31.5454191302994</v>
      </c>
      <c r="H103" s="64"/>
      <c r="I103" s="1"/>
    </row>
    <row r="104" spans="1:9" s="23" customFormat="1">
      <c r="A104" s="58" t="s">
        <v>389</v>
      </c>
      <c r="B104" s="66" t="s">
        <v>390</v>
      </c>
      <c r="C104" s="60" t="s">
        <v>267</v>
      </c>
      <c r="D104" s="173">
        <v>1.32873905572391</v>
      </c>
      <c r="E104" s="204">
        <v>0.44690749000000002</v>
      </c>
      <c r="F104" s="915">
        <f>D104-E104</f>
        <v>0.88183156572390997</v>
      </c>
      <c r="G104" s="909">
        <f>F104/D104*100</f>
        <v>66.366045456794325</v>
      </c>
      <c r="H104" s="64"/>
      <c r="I104" s="1"/>
    </row>
    <row r="105" spans="1:9" s="23" customFormat="1">
      <c r="A105" s="58" t="s">
        <v>391</v>
      </c>
      <c r="B105" s="66" t="s">
        <v>392</v>
      </c>
      <c r="C105" s="60" t="s">
        <v>267</v>
      </c>
      <c r="D105" s="173">
        <v>0</v>
      </c>
      <c r="E105" s="204"/>
      <c r="F105" s="909">
        <v>0</v>
      </c>
      <c r="G105" s="909" t="s">
        <v>176</v>
      </c>
      <c r="H105" s="64"/>
      <c r="I105" s="1"/>
    </row>
    <row r="106" spans="1:9" s="23" customFormat="1">
      <c r="A106" s="58" t="s">
        <v>393</v>
      </c>
      <c r="B106" s="66" t="s">
        <v>394</v>
      </c>
      <c r="C106" s="60" t="s">
        <v>267</v>
      </c>
      <c r="D106" s="173">
        <v>0</v>
      </c>
      <c r="E106" s="204"/>
      <c r="F106" s="909">
        <v>0</v>
      </c>
      <c r="G106" s="909" t="s">
        <v>176</v>
      </c>
      <c r="H106" s="64"/>
      <c r="I106" s="1"/>
    </row>
    <row r="107" spans="1:9" s="23" customFormat="1">
      <c r="A107" s="58" t="s">
        <v>395</v>
      </c>
      <c r="B107" s="68" t="s">
        <v>396</v>
      </c>
      <c r="C107" s="60" t="s">
        <v>267</v>
      </c>
      <c r="D107" s="173">
        <v>0</v>
      </c>
      <c r="E107" s="204"/>
      <c r="F107" s="909">
        <v>0</v>
      </c>
      <c r="G107" s="909" t="s">
        <v>176</v>
      </c>
      <c r="H107" s="64"/>
      <c r="I107" s="1"/>
    </row>
    <row r="108" spans="1:9" s="23" customFormat="1">
      <c r="A108" s="58" t="s">
        <v>397</v>
      </c>
      <c r="B108" s="66" t="s">
        <v>398</v>
      </c>
      <c r="C108" s="60" t="s">
        <v>267</v>
      </c>
      <c r="D108" s="173">
        <v>0</v>
      </c>
      <c r="E108" s="323">
        <f>E103-E104</f>
        <v>1.3009878699999999</v>
      </c>
      <c r="F108" s="915">
        <f>D108-E108</f>
        <v>-1.3009878699999999</v>
      </c>
      <c r="G108" s="909" t="s">
        <v>176</v>
      </c>
      <c r="H108" s="64"/>
      <c r="I108" s="1"/>
    </row>
    <row r="109" spans="1:9" s="23" customFormat="1">
      <c r="A109" s="58" t="s">
        <v>399</v>
      </c>
      <c r="B109" s="86" t="s">
        <v>400</v>
      </c>
      <c r="C109" s="60" t="s">
        <v>267</v>
      </c>
      <c r="D109" s="173">
        <v>15.994684763930985</v>
      </c>
      <c r="E109" s="204">
        <v>10.583009000000001</v>
      </c>
      <c r="F109" s="915">
        <f>D109-E109</f>
        <v>5.4116757639309849</v>
      </c>
      <c r="G109" s="909">
        <f>F109/D109*100</f>
        <v>33.834213326508646</v>
      </c>
      <c r="H109" s="64"/>
      <c r="I109" s="1"/>
    </row>
    <row r="110" spans="1:9" s="23" customFormat="1" ht="31.5">
      <c r="A110" s="58" t="s">
        <v>210</v>
      </c>
      <c r="B110" s="65" t="s">
        <v>401</v>
      </c>
      <c r="C110" s="60" t="s">
        <v>267</v>
      </c>
      <c r="D110" s="173">
        <v>0</v>
      </c>
      <c r="E110" s="204">
        <v>0</v>
      </c>
      <c r="F110" s="909">
        <v>0</v>
      </c>
      <c r="G110" s="909" t="s">
        <v>176</v>
      </c>
      <c r="H110" s="64"/>
      <c r="I110" s="1"/>
    </row>
    <row r="111" spans="1:9" s="23" customFormat="1" ht="31.5">
      <c r="A111" s="58" t="s">
        <v>402</v>
      </c>
      <c r="B111" s="67" t="s">
        <v>271</v>
      </c>
      <c r="C111" s="60" t="s">
        <v>267</v>
      </c>
      <c r="D111" s="173">
        <v>0</v>
      </c>
      <c r="E111" s="204">
        <v>0</v>
      </c>
      <c r="F111" s="909">
        <v>0</v>
      </c>
      <c r="G111" s="909" t="s">
        <v>176</v>
      </c>
      <c r="H111" s="64"/>
      <c r="I111" s="1"/>
    </row>
    <row r="112" spans="1:9" s="23" customFormat="1" ht="31.5">
      <c r="A112" s="58" t="s">
        <v>403</v>
      </c>
      <c r="B112" s="67" t="s">
        <v>273</v>
      </c>
      <c r="C112" s="60" t="s">
        <v>267</v>
      </c>
      <c r="D112" s="173">
        <v>0</v>
      </c>
      <c r="E112" s="204">
        <v>0</v>
      </c>
      <c r="F112" s="909">
        <v>0</v>
      </c>
      <c r="G112" s="909" t="s">
        <v>176</v>
      </c>
      <c r="H112" s="64"/>
      <c r="I112" s="1"/>
    </row>
    <row r="113" spans="1:9" s="23" customFormat="1" ht="31.5">
      <c r="A113" s="58" t="s">
        <v>404</v>
      </c>
      <c r="B113" s="67" t="s">
        <v>275</v>
      </c>
      <c r="C113" s="60" t="s">
        <v>267</v>
      </c>
      <c r="D113" s="173">
        <v>0</v>
      </c>
      <c r="E113" s="204">
        <v>0</v>
      </c>
      <c r="F113" s="909">
        <v>0</v>
      </c>
      <c r="G113" s="909" t="s">
        <v>176</v>
      </c>
      <c r="H113" s="64"/>
      <c r="I113" s="1"/>
    </row>
    <row r="114" spans="1:9" s="23" customFormat="1">
      <c r="A114" s="58" t="s">
        <v>211</v>
      </c>
      <c r="B114" s="59" t="s">
        <v>276</v>
      </c>
      <c r="C114" s="60" t="s">
        <v>267</v>
      </c>
      <c r="D114" s="173">
        <v>0</v>
      </c>
      <c r="E114" s="204">
        <v>0</v>
      </c>
      <c r="F114" s="909">
        <v>0</v>
      </c>
      <c r="G114" s="909" t="s">
        <v>176</v>
      </c>
      <c r="H114" s="64"/>
      <c r="I114" s="1"/>
    </row>
    <row r="115" spans="1:9" s="23" customFormat="1">
      <c r="A115" s="58" t="s">
        <v>212</v>
      </c>
      <c r="B115" s="59" t="s">
        <v>278</v>
      </c>
      <c r="C115" s="60" t="s">
        <v>267</v>
      </c>
      <c r="D115" s="229">
        <v>21.091182932770266</v>
      </c>
      <c r="E115" s="204">
        <f>E109-E117-E123</f>
        <v>10.614615400000002</v>
      </c>
      <c r="F115" s="915">
        <f>D115-E115</f>
        <v>10.476567532770265</v>
      </c>
      <c r="G115" s="909">
        <f>F115/D115*100</f>
        <v>49.672735598402006</v>
      </c>
      <c r="H115" s="64"/>
      <c r="I115" s="1"/>
    </row>
    <row r="116" spans="1:9" s="23" customFormat="1">
      <c r="A116" s="58" t="s">
        <v>213</v>
      </c>
      <c r="B116" s="59" t="s">
        <v>279</v>
      </c>
      <c r="C116" s="60" t="s">
        <v>267</v>
      </c>
      <c r="D116" s="173">
        <v>0</v>
      </c>
      <c r="E116" s="204">
        <v>0</v>
      </c>
      <c r="F116" s="909">
        <v>0</v>
      </c>
      <c r="G116" s="909" t="s">
        <v>176</v>
      </c>
      <c r="H116" s="64"/>
      <c r="I116" s="1"/>
    </row>
    <row r="117" spans="1:9" s="23" customFormat="1">
      <c r="A117" s="58" t="s">
        <v>405</v>
      </c>
      <c r="B117" s="59" t="s">
        <v>281</v>
      </c>
      <c r="C117" s="60" t="s">
        <v>267</v>
      </c>
      <c r="D117" s="173">
        <v>-4.5869999999999989</v>
      </c>
      <c r="E117" s="204">
        <v>-0.1061761</v>
      </c>
      <c r="F117" s="915">
        <f>D117-E117</f>
        <v>-4.480823899999999</v>
      </c>
      <c r="G117" s="909">
        <f>F117/D117*100</f>
        <v>97.685282319598869</v>
      </c>
      <c r="H117" s="64"/>
      <c r="I117" s="925"/>
    </row>
    <row r="118" spans="1:9" s="23" customFormat="1">
      <c r="A118" s="58" t="s">
        <v>406</v>
      </c>
      <c r="B118" s="59" t="s">
        <v>282</v>
      </c>
      <c r="C118" s="60" t="s">
        <v>267</v>
      </c>
      <c r="D118" s="173">
        <v>0</v>
      </c>
      <c r="E118" s="204">
        <v>0</v>
      </c>
      <c r="F118" s="909">
        <v>0</v>
      </c>
      <c r="G118" s="909" t="s">
        <v>176</v>
      </c>
      <c r="H118" s="64"/>
      <c r="I118" s="1"/>
    </row>
    <row r="119" spans="1:9" s="23" customFormat="1">
      <c r="A119" s="58" t="s">
        <v>407</v>
      </c>
      <c r="B119" s="59" t="s">
        <v>284</v>
      </c>
      <c r="C119" s="60" t="s">
        <v>267</v>
      </c>
      <c r="D119" s="173">
        <v>0</v>
      </c>
      <c r="E119" s="204">
        <v>0</v>
      </c>
      <c r="F119" s="909">
        <v>0</v>
      </c>
      <c r="G119" s="909" t="s">
        <v>176</v>
      </c>
      <c r="H119" s="64"/>
      <c r="I119" s="1"/>
    </row>
    <row r="120" spans="1:9" s="23" customFormat="1" ht="31.5">
      <c r="A120" s="58" t="s">
        <v>408</v>
      </c>
      <c r="B120" s="65" t="s">
        <v>286</v>
      </c>
      <c r="C120" s="60" t="s">
        <v>267</v>
      </c>
      <c r="D120" s="173">
        <v>0</v>
      </c>
      <c r="E120" s="204">
        <v>0</v>
      </c>
      <c r="F120" s="909">
        <v>0</v>
      </c>
      <c r="G120" s="909" t="s">
        <v>176</v>
      </c>
      <c r="H120" s="64"/>
      <c r="I120" s="1"/>
    </row>
    <row r="121" spans="1:9" s="23" customFormat="1">
      <c r="A121" s="58" t="s">
        <v>409</v>
      </c>
      <c r="B121" s="66" t="s">
        <v>288</v>
      </c>
      <c r="C121" s="60" t="s">
        <v>267</v>
      </c>
      <c r="D121" s="173">
        <v>0</v>
      </c>
      <c r="E121" s="204">
        <v>0</v>
      </c>
      <c r="F121" s="909">
        <v>0</v>
      </c>
      <c r="G121" s="909" t="s">
        <v>176</v>
      </c>
      <c r="H121" s="64"/>
      <c r="I121" s="1"/>
    </row>
    <row r="122" spans="1:9" s="23" customFormat="1">
      <c r="A122" s="58" t="s">
        <v>410</v>
      </c>
      <c r="B122" s="66" t="s">
        <v>290</v>
      </c>
      <c r="C122" s="60" t="s">
        <v>267</v>
      </c>
      <c r="D122" s="173">
        <v>0</v>
      </c>
      <c r="E122" s="204">
        <v>0</v>
      </c>
      <c r="F122" s="909">
        <v>0</v>
      </c>
      <c r="G122" s="909" t="s">
        <v>176</v>
      </c>
      <c r="H122" s="64"/>
      <c r="I122" s="1"/>
    </row>
    <row r="123" spans="1:9" s="23" customFormat="1">
      <c r="A123" s="58" t="s">
        <v>411</v>
      </c>
      <c r="B123" s="59" t="s">
        <v>292</v>
      </c>
      <c r="C123" s="60" t="s">
        <v>267</v>
      </c>
      <c r="D123" s="173">
        <v>0.81924088688462982</v>
      </c>
      <c r="E123" s="204">
        <v>7.4569700000000003E-2</v>
      </c>
      <c r="F123" s="915">
        <f>D123-E123</f>
        <v>0.74467118688462985</v>
      </c>
      <c r="G123" s="909">
        <f>F123/D123*100</f>
        <v>90.89770772018349</v>
      </c>
      <c r="H123" s="64"/>
      <c r="I123" s="1"/>
    </row>
    <row r="124" spans="1:9" s="23" customFormat="1">
      <c r="A124" s="58" t="s">
        <v>412</v>
      </c>
      <c r="B124" s="86" t="s">
        <v>413</v>
      </c>
      <c r="C124" s="60" t="s">
        <v>267</v>
      </c>
      <c r="D124" s="173">
        <v>3.4646847639309795</v>
      </c>
      <c r="E124" s="204">
        <v>2.2126589999999999</v>
      </c>
      <c r="F124" s="915">
        <f>D124-E124</f>
        <v>1.2520257639309795</v>
      </c>
      <c r="G124" s="909">
        <f>F124/D124*100</f>
        <v>36.136787305014437</v>
      </c>
      <c r="H124" s="64"/>
      <c r="I124" s="1"/>
    </row>
    <row r="125" spans="1:9" s="23" customFormat="1">
      <c r="A125" s="58" t="s">
        <v>215</v>
      </c>
      <c r="B125" s="59" t="s">
        <v>269</v>
      </c>
      <c r="C125" s="60" t="s">
        <v>267</v>
      </c>
      <c r="D125" s="173">
        <v>0</v>
      </c>
      <c r="E125" s="204">
        <v>0</v>
      </c>
      <c r="F125" s="909">
        <v>0</v>
      </c>
      <c r="G125" s="909" t="s">
        <v>176</v>
      </c>
      <c r="H125" s="64"/>
      <c r="I125" s="1"/>
    </row>
    <row r="126" spans="1:9" s="23" customFormat="1" ht="31.5">
      <c r="A126" s="58" t="s">
        <v>414</v>
      </c>
      <c r="B126" s="67" t="s">
        <v>271</v>
      </c>
      <c r="C126" s="60" t="s">
        <v>267</v>
      </c>
      <c r="D126" s="173">
        <v>0</v>
      </c>
      <c r="E126" s="204">
        <v>0</v>
      </c>
      <c r="F126" s="909">
        <v>0</v>
      </c>
      <c r="G126" s="909" t="s">
        <v>176</v>
      </c>
      <c r="H126" s="64"/>
      <c r="I126" s="1"/>
    </row>
    <row r="127" spans="1:9" s="23" customFormat="1" ht="31.5">
      <c r="A127" s="58" t="s">
        <v>415</v>
      </c>
      <c r="B127" s="67" t="s">
        <v>273</v>
      </c>
      <c r="C127" s="60" t="s">
        <v>267</v>
      </c>
      <c r="D127" s="173">
        <v>0</v>
      </c>
      <c r="E127" s="204">
        <v>0</v>
      </c>
      <c r="F127" s="909">
        <v>0</v>
      </c>
      <c r="G127" s="909" t="s">
        <v>176</v>
      </c>
      <c r="H127" s="64"/>
      <c r="I127" s="1"/>
    </row>
    <row r="128" spans="1:9" s="23" customFormat="1" ht="31.5">
      <c r="A128" s="58" t="s">
        <v>416</v>
      </c>
      <c r="B128" s="67" t="s">
        <v>275</v>
      </c>
      <c r="C128" s="60" t="s">
        <v>267</v>
      </c>
      <c r="D128" s="173">
        <v>0</v>
      </c>
      <c r="E128" s="204">
        <v>0</v>
      </c>
      <c r="F128" s="909">
        <v>0</v>
      </c>
      <c r="G128" s="909" t="s">
        <v>176</v>
      </c>
      <c r="H128" s="64"/>
      <c r="I128" s="1"/>
    </row>
    <row r="129" spans="1:9" s="23" customFormat="1">
      <c r="A129" s="58" t="s">
        <v>216</v>
      </c>
      <c r="B129" s="65" t="s">
        <v>417</v>
      </c>
      <c r="C129" s="60" t="s">
        <v>267</v>
      </c>
      <c r="D129" s="173">
        <v>0</v>
      </c>
      <c r="E129" s="204">
        <v>0</v>
      </c>
      <c r="F129" s="909">
        <v>0</v>
      </c>
      <c r="G129" s="909" t="s">
        <v>176</v>
      </c>
      <c r="H129" s="64"/>
      <c r="I129" s="1"/>
    </row>
    <row r="130" spans="1:9" s="23" customFormat="1">
      <c r="A130" s="58" t="s">
        <v>217</v>
      </c>
      <c r="B130" s="65" t="s">
        <v>418</v>
      </c>
      <c r="C130" s="60" t="s">
        <v>267</v>
      </c>
      <c r="D130" s="173">
        <v>4.2182365865540534</v>
      </c>
      <c r="E130" s="204">
        <f>E124-E138</f>
        <v>2.1977450599999999</v>
      </c>
      <c r="F130" s="915">
        <f>D130-E130</f>
        <v>2.0204915265540535</v>
      </c>
      <c r="G130" s="909">
        <f>F130/D130*100</f>
        <v>47.898961689216826</v>
      </c>
      <c r="H130" s="64"/>
      <c r="I130" s="1"/>
    </row>
    <row r="131" spans="1:9" s="23" customFormat="1">
      <c r="A131" s="58" t="s">
        <v>218</v>
      </c>
      <c r="B131" s="65" t="s">
        <v>419</v>
      </c>
      <c r="C131" s="60" t="s">
        <v>267</v>
      </c>
      <c r="D131" s="173">
        <v>0</v>
      </c>
      <c r="E131" s="204">
        <v>0</v>
      </c>
      <c r="F131" s="909">
        <v>0</v>
      </c>
      <c r="G131" s="909" t="s">
        <v>176</v>
      </c>
      <c r="H131" s="64"/>
      <c r="I131" s="1"/>
    </row>
    <row r="132" spans="1:9" s="23" customFormat="1">
      <c r="A132" s="58" t="s">
        <v>420</v>
      </c>
      <c r="B132" s="65" t="s">
        <v>421</v>
      </c>
      <c r="C132" s="60" t="s">
        <v>267</v>
      </c>
      <c r="D132" s="173">
        <v>-0.91739999999999977</v>
      </c>
      <c r="E132" s="204">
        <v>0</v>
      </c>
      <c r="F132" s="915">
        <f>D132-E132</f>
        <v>-0.91739999999999977</v>
      </c>
      <c r="G132" s="909">
        <f t="shared" ref="G132" si="2">F132/D132*100</f>
        <v>100</v>
      </c>
      <c r="H132" s="64"/>
      <c r="I132" s="1"/>
    </row>
    <row r="133" spans="1:9" s="23" customFormat="1">
      <c r="A133" s="58" t="s">
        <v>422</v>
      </c>
      <c r="B133" s="65" t="s">
        <v>423</v>
      </c>
      <c r="C133" s="60" t="s">
        <v>267</v>
      </c>
      <c r="D133" s="173">
        <v>0</v>
      </c>
      <c r="E133" s="204">
        <v>0</v>
      </c>
      <c r="F133" s="909">
        <v>0</v>
      </c>
      <c r="G133" s="909" t="s">
        <v>176</v>
      </c>
      <c r="H133" s="64"/>
      <c r="I133" s="1"/>
    </row>
    <row r="134" spans="1:9" s="23" customFormat="1">
      <c r="A134" s="58" t="s">
        <v>424</v>
      </c>
      <c r="B134" s="65" t="s">
        <v>425</v>
      </c>
      <c r="C134" s="60" t="s">
        <v>267</v>
      </c>
      <c r="D134" s="173">
        <v>0</v>
      </c>
      <c r="E134" s="204">
        <v>0</v>
      </c>
      <c r="F134" s="909">
        <v>0</v>
      </c>
      <c r="G134" s="909" t="s">
        <v>176</v>
      </c>
      <c r="H134" s="64"/>
      <c r="I134" s="1"/>
    </row>
    <row r="135" spans="1:9" s="23" customFormat="1" ht="31.5">
      <c r="A135" s="58" t="s">
        <v>426</v>
      </c>
      <c r="B135" s="65" t="s">
        <v>286</v>
      </c>
      <c r="C135" s="60" t="s">
        <v>267</v>
      </c>
      <c r="D135" s="173">
        <v>0</v>
      </c>
      <c r="E135" s="204">
        <v>0</v>
      </c>
      <c r="F135" s="909">
        <v>0</v>
      </c>
      <c r="G135" s="909" t="s">
        <v>176</v>
      </c>
      <c r="H135" s="64"/>
      <c r="I135" s="1"/>
    </row>
    <row r="136" spans="1:9" s="23" customFormat="1">
      <c r="A136" s="58" t="s">
        <v>427</v>
      </c>
      <c r="B136" s="66" t="s">
        <v>428</v>
      </c>
      <c r="C136" s="60" t="s">
        <v>267</v>
      </c>
      <c r="D136" s="173">
        <v>0</v>
      </c>
      <c r="E136" s="204">
        <v>0</v>
      </c>
      <c r="F136" s="909">
        <v>0</v>
      </c>
      <c r="G136" s="909" t="s">
        <v>176</v>
      </c>
      <c r="H136" s="64"/>
      <c r="I136" s="1"/>
    </row>
    <row r="137" spans="1:9" s="23" customFormat="1">
      <c r="A137" s="58" t="s">
        <v>429</v>
      </c>
      <c r="B137" s="66" t="s">
        <v>290</v>
      </c>
      <c r="C137" s="60" t="s">
        <v>267</v>
      </c>
      <c r="D137" s="173">
        <v>0</v>
      </c>
      <c r="E137" s="204">
        <v>0</v>
      </c>
      <c r="F137" s="909">
        <v>0</v>
      </c>
      <c r="G137" s="909" t="s">
        <v>176</v>
      </c>
      <c r="H137" s="64"/>
      <c r="I137" s="1"/>
    </row>
    <row r="138" spans="1:9" s="23" customFormat="1">
      <c r="A138" s="58" t="s">
        <v>430</v>
      </c>
      <c r="B138" s="65" t="s">
        <v>431</v>
      </c>
      <c r="C138" s="60" t="s">
        <v>267</v>
      </c>
      <c r="D138" s="173">
        <v>0.16384817737692597</v>
      </c>
      <c r="E138" s="204">
        <v>1.4913940000000001E-2</v>
      </c>
      <c r="F138" s="915">
        <f>D138-E138</f>
        <v>0.14893423737692596</v>
      </c>
      <c r="G138" s="909">
        <f>F138/D138*100</f>
        <v>90.897707720183476</v>
      </c>
      <c r="H138" s="64"/>
      <c r="I138" s="1"/>
    </row>
    <row r="139" spans="1:9" s="23" customFormat="1">
      <c r="A139" s="58" t="s">
        <v>432</v>
      </c>
      <c r="B139" s="86" t="s">
        <v>433</v>
      </c>
      <c r="C139" s="60" t="s">
        <v>267</v>
      </c>
      <c r="D139" s="173">
        <v>14.4281974</v>
      </c>
      <c r="E139" s="204">
        <f>E109-E124</f>
        <v>8.3703500000000002</v>
      </c>
      <c r="F139" s="915">
        <f>D139-E139</f>
        <v>6.0578474</v>
      </c>
      <c r="G139" s="909">
        <f>F139/D139*100</f>
        <v>41.98616938800685</v>
      </c>
      <c r="H139" s="64"/>
      <c r="I139" s="1"/>
    </row>
    <row r="140" spans="1:9" s="23" customFormat="1">
      <c r="A140" s="58" t="s">
        <v>220</v>
      </c>
      <c r="B140" s="59" t="s">
        <v>269</v>
      </c>
      <c r="C140" s="60" t="s">
        <v>267</v>
      </c>
      <c r="D140" s="173">
        <v>0</v>
      </c>
      <c r="E140" s="204">
        <v>0</v>
      </c>
      <c r="F140" s="909">
        <v>0</v>
      </c>
      <c r="G140" s="909" t="s">
        <v>176</v>
      </c>
      <c r="H140" s="64"/>
      <c r="I140" s="1"/>
    </row>
    <row r="141" spans="1:9" s="23" customFormat="1" ht="31.5">
      <c r="A141" s="58" t="s">
        <v>434</v>
      </c>
      <c r="B141" s="67" t="s">
        <v>271</v>
      </c>
      <c r="C141" s="60" t="s">
        <v>267</v>
      </c>
      <c r="D141" s="173">
        <v>0</v>
      </c>
      <c r="E141" s="204">
        <v>0</v>
      </c>
      <c r="F141" s="909">
        <v>0</v>
      </c>
      <c r="G141" s="909" t="s">
        <v>176</v>
      </c>
      <c r="H141" s="64"/>
      <c r="I141" s="1"/>
    </row>
    <row r="142" spans="1:9" s="23" customFormat="1" ht="31.5">
      <c r="A142" s="58" t="s">
        <v>435</v>
      </c>
      <c r="B142" s="67" t="s">
        <v>273</v>
      </c>
      <c r="C142" s="60" t="s">
        <v>267</v>
      </c>
      <c r="D142" s="173">
        <v>0</v>
      </c>
      <c r="E142" s="204">
        <v>0</v>
      </c>
      <c r="F142" s="909">
        <v>0</v>
      </c>
      <c r="G142" s="909" t="s">
        <v>176</v>
      </c>
      <c r="H142" s="64"/>
      <c r="I142" s="1"/>
    </row>
    <row r="143" spans="1:9" s="23" customFormat="1" ht="31.5">
      <c r="A143" s="58" t="s">
        <v>436</v>
      </c>
      <c r="B143" s="67" t="s">
        <v>275</v>
      </c>
      <c r="C143" s="60" t="s">
        <v>267</v>
      </c>
      <c r="D143" s="173">
        <v>0</v>
      </c>
      <c r="E143" s="204">
        <v>0</v>
      </c>
      <c r="F143" s="909">
        <v>0</v>
      </c>
      <c r="G143" s="909" t="s">
        <v>176</v>
      </c>
      <c r="H143" s="64"/>
      <c r="I143" s="1"/>
    </row>
    <row r="144" spans="1:9" s="23" customFormat="1">
      <c r="A144" s="58" t="s">
        <v>221</v>
      </c>
      <c r="B144" s="59" t="s">
        <v>276</v>
      </c>
      <c r="C144" s="60" t="s">
        <v>267</v>
      </c>
      <c r="D144" s="173">
        <v>0</v>
      </c>
      <c r="E144" s="204">
        <v>0</v>
      </c>
      <c r="F144" s="909">
        <v>0</v>
      </c>
      <c r="G144" s="909" t="s">
        <v>176</v>
      </c>
      <c r="H144" s="64"/>
      <c r="I144" s="1"/>
    </row>
    <row r="145" spans="1:9" s="23" customFormat="1">
      <c r="A145" s="58" t="s">
        <v>222</v>
      </c>
      <c r="B145" s="59" t="s">
        <v>278</v>
      </c>
      <c r="C145" s="60" t="s">
        <v>267</v>
      </c>
      <c r="D145" s="173">
        <v>15.544207290492304</v>
      </c>
      <c r="E145" s="204">
        <f>E115-E130</f>
        <v>8.4168703400000027</v>
      </c>
      <c r="F145" s="915">
        <f>D145-E145</f>
        <v>7.1273369504923014</v>
      </c>
      <c r="G145" s="909">
        <f>F145/D145*100</f>
        <v>45.852045185036708</v>
      </c>
      <c r="H145" s="64"/>
      <c r="I145" s="1"/>
    </row>
    <row r="146" spans="1:9" s="23" customFormat="1">
      <c r="A146" s="58" t="s">
        <v>223</v>
      </c>
      <c r="B146" s="59" t="s">
        <v>279</v>
      </c>
      <c r="C146" s="60" t="s">
        <v>267</v>
      </c>
      <c r="D146" s="173">
        <v>0</v>
      </c>
      <c r="E146" s="204">
        <v>0</v>
      </c>
      <c r="F146" s="909">
        <v>0</v>
      </c>
      <c r="G146" s="909" t="s">
        <v>176</v>
      </c>
      <c r="H146" s="64"/>
      <c r="I146" s="1"/>
    </row>
    <row r="147" spans="1:9" s="23" customFormat="1">
      <c r="A147" s="58" t="s">
        <v>437</v>
      </c>
      <c r="B147" s="65" t="s">
        <v>281</v>
      </c>
      <c r="C147" s="60" t="s">
        <v>267</v>
      </c>
      <c r="D147" s="173">
        <v>-3.6695999999999991</v>
      </c>
      <c r="E147" s="204">
        <f>E117-E132</f>
        <v>-0.1061761</v>
      </c>
      <c r="F147" s="915">
        <f>D147-E147</f>
        <v>-3.5634238999999992</v>
      </c>
      <c r="G147" s="909">
        <f t="shared" ref="G147" si="3">F147/D147*100</f>
        <v>97.106602899498583</v>
      </c>
      <c r="H147" s="64"/>
      <c r="I147" s="1"/>
    </row>
    <row r="148" spans="1:9" s="23" customFormat="1">
      <c r="A148" s="58" t="s">
        <v>438</v>
      </c>
      <c r="B148" s="59" t="s">
        <v>282</v>
      </c>
      <c r="C148" s="60" t="s">
        <v>267</v>
      </c>
      <c r="D148" s="173">
        <v>0</v>
      </c>
      <c r="E148" s="204">
        <v>0</v>
      </c>
      <c r="F148" s="909">
        <v>0</v>
      </c>
      <c r="G148" s="909" t="s">
        <v>176</v>
      </c>
      <c r="H148" s="64"/>
      <c r="I148" s="1"/>
    </row>
    <row r="149" spans="1:9" s="23" customFormat="1">
      <c r="A149" s="58" t="s">
        <v>439</v>
      </c>
      <c r="B149" s="59" t="s">
        <v>284</v>
      </c>
      <c r="C149" s="60" t="s">
        <v>267</v>
      </c>
      <c r="D149" s="173">
        <v>0</v>
      </c>
      <c r="E149" s="204">
        <v>0</v>
      </c>
      <c r="F149" s="909">
        <v>0</v>
      </c>
      <c r="G149" s="909" t="s">
        <v>176</v>
      </c>
      <c r="H149" s="64"/>
      <c r="I149" s="1"/>
    </row>
    <row r="150" spans="1:9" s="23" customFormat="1" ht="31.5">
      <c r="A150" s="58" t="s">
        <v>440</v>
      </c>
      <c r="B150" s="65" t="s">
        <v>286</v>
      </c>
      <c r="C150" s="60" t="s">
        <v>267</v>
      </c>
      <c r="D150" s="173">
        <v>0</v>
      </c>
      <c r="E150" s="204">
        <v>0</v>
      </c>
      <c r="F150" s="909">
        <v>0</v>
      </c>
      <c r="G150" s="909" t="s">
        <v>176</v>
      </c>
      <c r="H150" s="64"/>
      <c r="I150" s="1"/>
    </row>
    <row r="151" spans="1:9" s="23" customFormat="1">
      <c r="A151" s="58" t="s">
        <v>441</v>
      </c>
      <c r="B151" s="66" t="s">
        <v>288</v>
      </c>
      <c r="C151" s="60" t="s">
        <v>267</v>
      </c>
      <c r="D151" s="173">
        <v>0</v>
      </c>
      <c r="E151" s="204">
        <v>0</v>
      </c>
      <c r="F151" s="909">
        <v>0</v>
      </c>
      <c r="G151" s="909" t="s">
        <v>176</v>
      </c>
      <c r="H151" s="64"/>
      <c r="I151" s="1"/>
    </row>
    <row r="152" spans="1:9" s="23" customFormat="1">
      <c r="A152" s="58" t="s">
        <v>442</v>
      </c>
      <c r="B152" s="66" t="s">
        <v>290</v>
      </c>
      <c r="C152" s="60" t="s">
        <v>267</v>
      </c>
      <c r="D152" s="173">
        <v>0</v>
      </c>
      <c r="E152" s="204">
        <v>0</v>
      </c>
      <c r="F152" s="909">
        <v>0</v>
      </c>
      <c r="G152" s="909" t="s">
        <v>176</v>
      </c>
      <c r="H152" s="64"/>
      <c r="I152" s="1"/>
    </row>
    <row r="153" spans="1:9" s="23" customFormat="1">
      <c r="A153" s="58" t="s">
        <v>443</v>
      </c>
      <c r="B153" s="59" t="s">
        <v>292</v>
      </c>
      <c r="C153" s="60" t="s">
        <v>267</v>
      </c>
      <c r="D153" s="173">
        <v>0.6553927095077039</v>
      </c>
      <c r="E153" s="204">
        <f>E123-E138</f>
        <v>5.9655760000000002E-2</v>
      </c>
      <c r="F153" s="915">
        <f>D153-E153</f>
        <v>0.59573694950770384</v>
      </c>
      <c r="G153" s="909">
        <f>F153/D153*100</f>
        <v>90.897707720183476</v>
      </c>
      <c r="H153" s="64"/>
      <c r="I153" s="1"/>
    </row>
    <row r="154" spans="1:9" s="23" customFormat="1">
      <c r="A154" s="58" t="s">
        <v>444</v>
      </c>
      <c r="B154" s="86" t="s">
        <v>445</v>
      </c>
      <c r="C154" s="60" t="s">
        <v>267</v>
      </c>
      <c r="D154" s="173">
        <v>14.4281974</v>
      </c>
      <c r="E154" s="204">
        <v>0</v>
      </c>
      <c r="F154" s="915">
        <f t="shared" ref="F154:F155" si="4">D154-E154</f>
        <v>14.4281974</v>
      </c>
      <c r="G154" s="909">
        <f t="shared" ref="G154:G155" si="5">F154/D154*100</f>
        <v>100</v>
      </c>
      <c r="H154" s="64"/>
      <c r="I154" s="1"/>
    </row>
    <row r="155" spans="1:9" s="23" customFormat="1">
      <c r="A155" s="58" t="s">
        <v>225</v>
      </c>
      <c r="B155" s="65" t="s">
        <v>446</v>
      </c>
      <c r="C155" s="60" t="s">
        <v>267</v>
      </c>
      <c r="D155" s="173">
        <v>14.4281974</v>
      </c>
      <c r="E155" s="204">
        <v>0</v>
      </c>
      <c r="F155" s="915">
        <f t="shared" si="4"/>
        <v>14.4281974</v>
      </c>
      <c r="G155" s="909">
        <f t="shared" si="5"/>
        <v>100</v>
      </c>
      <c r="H155" s="64"/>
      <c r="I155" s="1"/>
    </row>
    <row r="156" spans="1:9" s="23" customFormat="1">
      <c r="A156" s="58" t="s">
        <v>226</v>
      </c>
      <c r="B156" s="65" t="s">
        <v>447</v>
      </c>
      <c r="C156" s="60" t="s">
        <v>267</v>
      </c>
      <c r="D156" s="173">
        <v>0</v>
      </c>
      <c r="E156" s="204">
        <v>0</v>
      </c>
      <c r="F156" s="909">
        <v>0</v>
      </c>
      <c r="G156" s="909" t="s">
        <v>176</v>
      </c>
      <c r="H156" s="64"/>
      <c r="I156" s="1"/>
    </row>
    <row r="157" spans="1:9" s="23" customFormat="1">
      <c r="A157" s="58" t="s">
        <v>227</v>
      </c>
      <c r="B157" s="65" t="s">
        <v>448</v>
      </c>
      <c r="C157" s="60" t="s">
        <v>267</v>
      </c>
      <c r="D157" s="173">
        <v>0</v>
      </c>
      <c r="E157" s="204">
        <v>0</v>
      </c>
      <c r="F157" s="909">
        <v>0</v>
      </c>
      <c r="G157" s="909" t="s">
        <v>176</v>
      </c>
      <c r="H157" s="64"/>
      <c r="I157" s="1"/>
    </row>
    <row r="158" spans="1:9" s="23" customFormat="1" ht="16.5" thickBot="1">
      <c r="A158" s="77" t="s">
        <v>228</v>
      </c>
      <c r="B158" s="65" t="s">
        <v>449</v>
      </c>
      <c r="C158" s="79" t="s">
        <v>267</v>
      </c>
      <c r="D158" s="173">
        <v>0</v>
      </c>
      <c r="E158" s="221">
        <v>0</v>
      </c>
      <c r="F158" s="80">
        <v>0</v>
      </c>
      <c r="G158" s="80" t="s">
        <v>176</v>
      </c>
      <c r="H158" s="81"/>
      <c r="I158" s="1"/>
    </row>
    <row r="159" spans="1:9" s="23" customFormat="1">
      <c r="A159" s="53" t="s">
        <v>450</v>
      </c>
      <c r="B159" s="54" t="s">
        <v>355</v>
      </c>
      <c r="C159" s="55" t="s">
        <v>176</v>
      </c>
      <c r="D159" s="193"/>
      <c r="E159" s="936"/>
      <c r="F159" s="76">
        <v>0</v>
      </c>
      <c r="G159" s="76" t="s">
        <v>176</v>
      </c>
      <c r="H159" s="57"/>
      <c r="I159" s="1"/>
    </row>
    <row r="160" spans="1:9" s="23" customFormat="1" ht="31.5">
      <c r="A160" s="58" t="s">
        <v>230</v>
      </c>
      <c r="B160" s="65" t="s">
        <v>451</v>
      </c>
      <c r="C160" s="60" t="s">
        <v>267</v>
      </c>
      <c r="D160" s="173">
        <v>23.697878363931</v>
      </c>
      <c r="E160" s="208">
        <f>E109+E106+E69</f>
        <v>13.39792184</v>
      </c>
      <c r="F160" s="915">
        <f>D160-E160</f>
        <v>10.299956523931</v>
      </c>
      <c r="G160" s="909">
        <f>F160/D160*100</f>
        <v>43.463623054154475</v>
      </c>
      <c r="H160" s="64"/>
      <c r="I160" s="1"/>
    </row>
    <row r="161" spans="1:9" s="23" customFormat="1">
      <c r="A161" s="58" t="s">
        <v>231</v>
      </c>
      <c r="B161" s="65" t="s">
        <v>452</v>
      </c>
      <c r="C161" s="60" t="s">
        <v>267</v>
      </c>
      <c r="D161" s="173">
        <v>0</v>
      </c>
      <c r="E161" s="208">
        <v>0</v>
      </c>
      <c r="F161" s="909">
        <v>0</v>
      </c>
      <c r="G161" s="909" t="s">
        <v>176</v>
      </c>
      <c r="H161" s="64"/>
      <c r="I161" s="1"/>
    </row>
    <row r="162" spans="1:9" s="23" customFormat="1">
      <c r="A162" s="58" t="s">
        <v>453</v>
      </c>
      <c r="B162" s="67" t="s">
        <v>454</v>
      </c>
      <c r="C162" s="60" t="s">
        <v>267</v>
      </c>
      <c r="D162" s="173">
        <v>0</v>
      </c>
      <c r="E162" s="208">
        <v>0</v>
      </c>
      <c r="F162" s="909">
        <v>0</v>
      </c>
      <c r="G162" s="909" t="s">
        <v>176</v>
      </c>
      <c r="H162" s="64"/>
      <c r="I162" s="1"/>
    </row>
    <row r="163" spans="1:9" s="23" customFormat="1">
      <c r="A163" s="58" t="s">
        <v>232</v>
      </c>
      <c r="B163" s="65" t="s">
        <v>455</v>
      </c>
      <c r="C163" s="60" t="s">
        <v>267</v>
      </c>
      <c r="D163" s="173">
        <v>0</v>
      </c>
      <c r="E163" s="208">
        <v>0</v>
      </c>
      <c r="F163" s="909">
        <v>0</v>
      </c>
      <c r="G163" s="909" t="s">
        <v>176</v>
      </c>
      <c r="H163" s="64"/>
      <c r="I163" s="1"/>
    </row>
    <row r="164" spans="1:9" s="23" customFormat="1">
      <c r="A164" s="70" t="s">
        <v>456</v>
      </c>
      <c r="B164" s="67" t="s">
        <v>457</v>
      </c>
      <c r="C164" s="60" t="s">
        <v>267</v>
      </c>
      <c r="D164" s="173">
        <v>0</v>
      </c>
      <c r="E164" s="937">
        <v>0</v>
      </c>
      <c r="F164" s="74">
        <v>0</v>
      </c>
      <c r="G164" s="74" t="s">
        <v>176</v>
      </c>
      <c r="H164" s="75"/>
      <c r="I164" s="1"/>
    </row>
    <row r="165" spans="1:9" s="23" customFormat="1" ht="32.25" thickBot="1">
      <c r="A165" s="77" t="s">
        <v>233</v>
      </c>
      <c r="B165" s="87" t="s">
        <v>458</v>
      </c>
      <c r="C165" s="79" t="s">
        <v>176</v>
      </c>
      <c r="D165" s="220">
        <v>0</v>
      </c>
      <c r="E165" s="938">
        <v>0</v>
      </c>
      <c r="F165" s="80">
        <v>0</v>
      </c>
      <c r="G165" s="80" t="s">
        <v>176</v>
      </c>
      <c r="H165" s="81"/>
      <c r="I165" s="1"/>
    </row>
    <row r="166" spans="1:9" s="23" customFormat="1" ht="19.5" thickBot="1">
      <c r="A166" s="1056" t="s">
        <v>459</v>
      </c>
      <c r="B166" s="1057"/>
      <c r="C166" s="1057"/>
      <c r="D166" s="1057"/>
      <c r="E166" s="1057"/>
      <c r="F166" s="1057"/>
      <c r="G166" s="1057"/>
      <c r="H166" s="1058"/>
      <c r="I166" s="1"/>
    </row>
    <row r="167" spans="1:9" s="23" customFormat="1">
      <c r="A167" s="82" t="s">
        <v>460</v>
      </c>
      <c r="B167" s="88" t="s">
        <v>461</v>
      </c>
      <c r="C167" s="83" t="s">
        <v>267</v>
      </c>
      <c r="D167" s="193">
        <v>383.42236000000003</v>
      </c>
      <c r="E167" s="930">
        <v>94.434319000000002</v>
      </c>
      <c r="F167" s="919">
        <f>D167-E167</f>
        <v>288.98804100000001</v>
      </c>
      <c r="G167" s="231">
        <f>F167/D167*100</f>
        <v>75.370680259753243</v>
      </c>
      <c r="H167" s="227"/>
      <c r="I167" s="1"/>
    </row>
    <row r="168" spans="1:9" s="23" customFormat="1">
      <c r="A168" s="58" t="s">
        <v>235</v>
      </c>
      <c r="B168" s="59" t="s">
        <v>269</v>
      </c>
      <c r="C168" s="60" t="s">
        <v>267</v>
      </c>
      <c r="D168" s="173">
        <v>0</v>
      </c>
      <c r="E168" s="232">
        <v>0</v>
      </c>
      <c r="F168" s="232">
        <v>0</v>
      </c>
      <c r="G168" s="232"/>
      <c r="H168" s="176"/>
      <c r="I168" s="1"/>
    </row>
    <row r="169" spans="1:9" s="23" customFormat="1" ht="31.5">
      <c r="A169" s="58" t="s">
        <v>462</v>
      </c>
      <c r="B169" s="67" t="s">
        <v>271</v>
      </c>
      <c r="C169" s="60" t="s">
        <v>267</v>
      </c>
      <c r="D169" s="173">
        <v>0</v>
      </c>
      <c r="E169" s="232">
        <v>0</v>
      </c>
      <c r="F169" s="232">
        <v>0</v>
      </c>
      <c r="G169" s="232"/>
      <c r="H169" s="176"/>
      <c r="I169" s="1"/>
    </row>
    <row r="170" spans="1:9" s="23" customFormat="1" ht="31.5">
      <c r="A170" s="58" t="s">
        <v>463</v>
      </c>
      <c r="B170" s="67" t="s">
        <v>273</v>
      </c>
      <c r="C170" s="60" t="s">
        <v>267</v>
      </c>
      <c r="D170" s="173">
        <v>0</v>
      </c>
      <c r="E170" s="232">
        <v>0</v>
      </c>
      <c r="F170" s="232">
        <v>0</v>
      </c>
      <c r="G170" s="232"/>
      <c r="H170" s="176"/>
      <c r="I170" s="1"/>
    </row>
    <row r="171" spans="1:9" s="23" customFormat="1" ht="31.5">
      <c r="A171" s="58" t="s">
        <v>464</v>
      </c>
      <c r="B171" s="67" t="s">
        <v>275</v>
      </c>
      <c r="C171" s="60" t="s">
        <v>267</v>
      </c>
      <c r="D171" s="173">
        <v>0</v>
      </c>
      <c r="E171" s="232">
        <v>0</v>
      </c>
      <c r="F171" s="232">
        <v>0</v>
      </c>
      <c r="G171" s="232"/>
      <c r="H171" s="176"/>
      <c r="I171" s="1"/>
    </row>
    <row r="172" spans="1:9" s="23" customFormat="1">
      <c r="A172" s="58" t="s">
        <v>236</v>
      </c>
      <c r="B172" s="59" t="s">
        <v>276</v>
      </c>
      <c r="C172" s="60" t="s">
        <v>267</v>
      </c>
      <c r="D172" s="173">
        <v>0</v>
      </c>
      <c r="E172" s="232">
        <v>0</v>
      </c>
      <c r="F172" s="232">
        <v>0</v>
      </c>
      <c r="G172" s="232"/>
      <c r="H172" s="176"/>
      <c r="I172" s="1"/>
    </row>
    <row r="173" spans="1:9" s="23" customFormat="1">
      <c r="A173" s="58" t="s">
        <v>237</v>
      </c>
      <c r="B173" s="59" t="s">
        <v>278</v>
      </c>
      <c r="C173" s="60" t="s">
        <v>267</v>
      </c>
      <c r="D173" s="173">
        <v>380.42236000000003</v>
      </c>
      <c r="E173" s="234">
        <v>92.092294999999993</v>
      </c>
      <c r="F173" s="920">
        <f>D173-E173</f>
        <v>288.33006500000005</v>
      </c>
      <c r="G173" s="232">
        <f>F173/D173*100</f>
        <v>75.7920919790309</v>
      </c>
      <c r="H173" s="176"/>
      <c r="I173" s="1"/>
    </row>
    <row r="174" spans="1:9" s="23" customFormat="1">
      <c r="A174" s="58" t="s">
        <v>238</v>
      </c>
      <c r="B174" s="59" t="s">
        <v>279</v>
      </c>
      <c r="C174" s="60" t="s">
        <v>267</v>
      </c>
      <c r="D174" s="173">
        <v>0</v>
      </c>
      <c r="E174" s="232">
        <v>0</v>
      </c>
      <c r="F174" s="232">
        <v>0</v>
      </c>
      <c r="G174" s="232"/>
      <c r="H174" s="176"/>
      <c r="I174" s="1"/>
    </row>
    <row r="175" spans="1:9" s="23" customFormat="1">
      <c r="A175" s="58" t="s">
        <v>465</v>
      </c>
      <c r="B175" s="59" t="s">
        <v>281</v>
      </c>
      <c r="C175" s="60" t="s">
        <v>267</v>
      </c>
      <c r="D175" s="173">
        <v>2</v>
      </c>
      <c r="E175" s="234">
        <v>0.71707100000000001</v>
      </c>
      <c r="F175" s="920">
        <f>D175-E175</f>
        <v>1.282929</v>
      </c>
      <c r="G175" s="232">
        <f>F175/D175*100</f>
        <v>64.146450000000002</v>
      </c>
      <c r="H175" s="176"/>
      <c r="I175" s="1"/>
    </row>
    <row r="176" spans="1:9" s="23" customFormat="1">
      <c r="A176" s="58" t="s">
        <v>466</v>
      </c>
      <c r="B176" s="59" t="s">
        <v>282</v>
      </c>
      <c r="C176" s="60" t="s">
        <v>267</v>
      </c>
      <c r="D176" s="173">
        <v>0</v>
      </c>
      <c r="E176" s="232">
        <v>0</v>
      </c>
      <c r="F176" s="232">
        <v>0</v>
      </c>
      <c r="G176" s="232"/>
      <c r="H176" s="176"/>
      <c r="I176" s="1"/>
    </row>
    <row r="177" spans="1:9" s="23" customFormat="1">
      <c r="A177" s="58" t="s">
        <v>467</v>
      </c>
      <c r="B177" s="59" t="s">
        <v>284</v>
      </c>
      <c r="C177" s="60" t="s">
        <v>267</v>
      </c>
      <c r="D177" s="173">
        <v>0</v>
      </c>
      <c r="E177" s="232">
        <v>0</v>
      </c>
      <c r="F177" s="232">
        <v>0</v>
      </c>
      <c r="G177" s="232"/>
      <c r="H177" s="176"/>
      <c r="I177" s="1"/>
    </row>
    <row r="178" spans="1:9" s="23" customFormat="1" ht="31.5">
      <c r="A178" s="58" t="s">
        <v>468</v>
      </c>
      <c r="B178" s="65" t="s">
        <v>286</v>
      </c>
      <c r="C178" s="60" t="s">
        <v>267</v>
      </c>
      <c r="D178" s="173">
        <v>0</v>
      </c>
      <c r="E178" s="232">
        <v>0</v>
      </c>
      <c r="F178" s="232">
        <v>0</v>
      </c>
      <c r="G178" s="232"/>
      <c r="H178" s="176"/>
      <c r="I178" s="1"/>
    </row>
    <row r="179" spans="1:9" s="23" customFormat="1">
      <c r="A179" s="58" t="s">
        <v>469</v>
      </c>
      <c r="B179" s="66" t="s">
        <v>288</v>
      </c>
      <c r="C179" s="60" t="s">
        <v>267</v>
      </c>
      <c r="D179" s="173">
        <v>0</v>
      </c>
      <c r="E179" s="232">
        <v>0</v>
      </c>
      <c r="F179" s="232">
        <v>0</v>
      </c>
      <c r="G179" s="232"/>
      <c r="H179" s="176"/>
      <c r="I179" s="1"/>
    </row>
    <row r="180" spans="1:9" s="23" customFormat="1">
      <c r="A180" s="58" t="s">
        <v>470</v>
      </c>
      <c r="B180" s="66" t="s">
        <v>290</v>
      </c>
      <c r="C180" s="60" t="s">
        <v>267</v>
      </c>
      <c r="D180" s="173">
        <v>0</v>
      </c>
      <c r="E180" s="232">
        <v>0</v>
      </c>
      <c r="F180" s="232">
        <v>0</v>
      </c>
      <c r="G180" s="232"/>
      <c r="H180" s="176"/>
      <c r="I180" s="1"/>
    </row>
    <row r="181" spans="1:9" s="23" customFormat="1" ht="31.5">
      <c r="A181" s="58" t="s">
        <v>471</v>
      </c>
      <c r="B181" s="65" t="s">
        <v>472</v>
      </c>
      <c r="C181" s="60" t="s">
        <v>267</v>
      </c>
      <c r="D181" s="173">
        <v>0</v>
      </c>
      <c r="E181" s="232">
        <v>0</v>
      </c>
      <c r="F181" s="232">
        <v>0</v>
      </c>
      <c r="G181" s="232"/>
      <c r="H181" s="176"/>
      <c r="I181" s="1"/>
    </row>
    <row r="182" spans="1:9" s="23" customFormat="1">
      <c r="A182" s="58" t="s">
        <v>473</v>
      </c>
      <c r="B182" s="67" t="s">
        <v>474</v>
      </c>
      <c r="C182" s="60" t="s">
        <v>267</v>
      </c>
      <c r="D182" s="173">
        <v>0</v>
      </c>
      <c r="E182" s="232">
        <v>0</v>
      </c>
      <c r="F182" s="232">
        <v>0</v>
      </c>
      <c r="G182" s="232"/>
      <c r="H182" s="176"/>
      <c r="I182" s="1"/>
    </row>
    <row r="183" spans="1:9" s="23" customFormat="1">
      <c r="A183" s="58" t="s">
        <v>475</v>
      </c>
      <c r="B183" s="67" t="s">
        <v>476</v>
      </c>
      <c r="C183" s="60" t="s">
        <v>267</v>
      </c>
      <c r="D183" s="173">
        <v>0</v>
      </c>
      <c r="E183" s="232">
        <v>0</v>
      </c>
      <c r="F183" s="232">
        <v>0</v>
      </c>
      <c r="G183" s="232"/>
      <c r="H183" s="176"/>
      <c r="I183" s="1"/>
    </row>
    <row r="184" spans="1:9" s="23" customFormat="1">
      <c r="A184" s="58" t="s">
        <v>477</v>
      </c>
      <c r="B184" s="59" t="s">
        <v>292</v>
      </c>
      <c r="C184" s="60" t="s">
        <v>267</v>
      </c>
      <c r="D184" s="173">
        <v>1</v>
      </c>
      <c r="E184" s="234">
        <v>1.6249530000000001</v>
      </c>
      <c r="F184" s="920">
        <f>D184-E184</f>
        <v>-0.62495300000000009</v>
      </c>
      <c r="G184" s="232">
        <f>F184/D184*100</f>
        <v>-62.495300000000007</v>
      </c>
      <c r="H184" s="176"/>
      <c r="I184" s="1"/>
    </row>
    <row r="185" spans="1:9" s="23" customFormat="1">
      <c r="A185" s="58" t="s">
        <v>478</v>
      </c>
      <c r="B185" s="86" t="s">
        <v>479</v>
      </c>
      <c r="C185" s="60" t="s">
        <v>267</v>
      </c>
      <c r="D185" s="173">
        <v>362.65002415199996</v>
      </c>
      <c r="E185" s="233">
        <v>88.585026999999997</v>
      </c>
      <c r="F185" s="233">
        <f>D185-E185</f>
        <v>274.06499715199993</v>
      </c>
      <c r="G185" s="232">
        <f>F185/D185*100</f>
        <v>75.572860581729671</v>
      </c>
      <c r="H185" s="176"/>
      <c r="I185" s="1"/>
    </row>
    <row r="186" spans="1:9" s="23" customFormat="1">
      <c r="A186" s="58" t="s">
        <v>480</v>
      </c>
      <c r="B186" s="65" t="s">
        <v>481</v>
      </c>
      <c r="C186" s="60" t="s">
        <v>267</v>
      </c>
      <c r="D186" s="173">
        <v>0</v>
      </c>
      <c r="E186" s="233">
        <v>0</v>
      </c>
      <c r="F186" s="233">
        <v>0</v>
      </c>
      <c r="G186" s="232"/>
      <c r="H186" s="176"/>
      <c r="I186" s="1"/>
    </row>
    <row r="187" spans="1:9" s="23" customFormat="1">
      <c r="A187" s="58" t="s">
        <v>482</v>
      </c>
      <c r="B187" s="65" t="s">
        <v>483</v>
      </c>
      <c r="C187" s="60" t="s">
        <v>267</v>
      </c>
      <c r="D187" s="173">
        <v>67.126835151999998</v>
      </c>
      <c r="E187" s="233">
        <f>E190</f>
        <v>20.887119999999999</v>
      </c>
      <c r="F187" s="233">
        <f>D187-E187</f>
        <v>46.239715152000002</v>
      </c>
      <c r="G187" s="922">
        <f>F187/D187*100</f>
        <v>68.8840983599125</v>
      </c>
      <c r="H187" s="176"/>
      <c r="I187" s="1"/>
    </row>
    <row r="188" spans="1:9" s="23" customFormat="1">
      <c r="A188" s="58" t="s">
        <v>484</v>
      </c>
      <c r="B188" s="67" t="s">
        <v>485</v>
      </c>
      <c r="C188" s="60" t="s">
        <v>267</v>
      </c>
      <c r="D188" s="173">
        <v>0</v>
      </c>
      <c r="E188" s="233">
        <v>0</v>
      </c>
      <c r="F188" s="233">
        <v>0</v>
      </c>
      <c r="G188" s="232"/>
      <c r="H188" s="176"/>
      <c r="I188" s="1"/>
    </row>
    <row r="189" spans="1:9" s="23" customFormat="1">
      <c r="A189" s="58" t="s">
        <v>486</v>
      </c>
      <c r="B189" s="67" t="s">
        <v>487</v>
      </c>
      <c r="C189" s="60" t="s">
        <v>267</v>
      </c>
      <c r="D189" s="173">
        <v>0</v>
      </c>
      <c r="E189" s="233">
        <v>0</v>
      </c>
      <c r="F189" s="233">
        <v>0</v>
      </c>
      <c r="G189" s="232"/>
      <c r="H189" s="176"/>
      <c r="I189" s="1"/>
    </row>
    <row r="190" spans="1:9" s="23" customFormat="1">
      <c r="A190" s="58" t="s">
        <v>488</v>
      </c>
      <c r="B190" s="67" t="s">
        <v>489</v>
      </c>
      <c r="C190" s="60" t="s">
        <v>267</v>
      </c>
      <c r="D190" s="173">
        <v>67.126835151999998</v>
      </c>
      <c r="E190" s="233">
        <v>20.887119999999999</v>
      </c>
      <c r="F190" s="233">
        <f>D190-E190</f>
        <v>46.239715152000002</v>
      </c>
      <c r="G190" s="922">
        <f>F190/D190*100</f>
        <v>68.8840983599125</v>
      </c>
      <c r="H190" s="176"/>
      <c r="I190" s="1"/>
    </row>
    <row r="191" spans="1:9" s="23" customFormat="1" ht="31.5">
      <c r="A191" s="58" t="s">
        <v>490</v>
      </c>
      <c r="B191" s="65" t="s">
        <v>491</v>
      </c>
      <c r="C191" s="60" t="s">
        <v>267</v>
      </c>
      <c r="D191" s="173">
        <v>31.391200000000001</v>
      </c>
      <c r="E191" s="234">
        <v>9.3575219999999995</v>
      </c>
      <c r="F191" s="234">
        <f>D191-E191</f>
        <v>22.033678000000002</v>
      </c>
      <c r="G191" s="922">
        <f>F191/D191*100</f>
        <v>70.190620301230922</v>
      </c>
      <c r="H191" s="176"/>
      <c r="I191" s="1"/>
    </row>
    <row r="192" spans="1:9" s="23" customFormat="1" ht="31.5">
      <c r="A192" s="58" t="s">
        <v>492</v>
      </c>
      <c r="B192" s="65" t="s">
        <v>493</v>
      </c>
      <c r="C192" s="60" t="s">
        <v>267</v>
      </c>
      <c r="D192" s="173">
        <v>0</v>
      </c>
      <c r="E192" s="232">
        <v>0</v>
      </c>
      <c r="F192" s="232">
        <v>0</v>
      </c>
      <c r="G192" s="232"/>
      <c r="H192" s="176"/>
      <c r="I192" s="1"/>
    </row>
    <row r="193" spans="1:9" s="23" customFormat="1">
      <c r="A193" s="58" t="s">
        <v>494</v>
      </c>
      <c r="B193" s="65" t="s">
        <v>495</v>
      </c>
      <c r="C193" s="60" t="s">
        <v>267</v>
      </c>
      <c r="D193" s="173">
        <v>0</v>
      </c>
      <c r="E193" s="232">
        <v>0</v>
      </c>
      <c r="F193" s="232">
        <v>0</v>
      </c>
      <c r="G193" s="232"/>
      <c r="H193" s="176"/>
      <c r="I193" s="1"/>
    </row>
    <row r="194" spans="1:9" s="23" customFormat="1">
      <c r="A194" s="58" t="s">
        <v>496</v>
      </c>
      <c r="B194" s="65" t="s">
        <v>497</v>
      </c>
      <c r="C194" s="60" t="s">
        <v>267</v>
      </c>
      <c r="D194" s="173">
        <v>69.338305302116595</v>
      </c>
      <c r="E194" s="234">
        <v>16.882135000000002</v>
      </c>
      <c r="F194" s="234">
        <f>D194-E194</f>
        <v>52.45617030211659</v>
      </c>
      <c r="G194" s="920">
        <f>F194/D194*100</f>
        <v>75.652512811724776</v>
      </c>
      <c r="H194" s="176"/>
      <c r="I194" s="1"/>
    </row>
    <row r="195" spans="1:9" s="23" customFormat="1">
      <c r="A195" s="58" t="s">
        <v>498</v>
      </c>
      <c r="B195" s="65" t="s">
        <v>499</v>
      </c>
      <c r="C195" s="60" t="s">
        <v>267</v>
      </c>
      <c r="D195" s="173">
        <v>21.078844811843446</v>
      </c>
      <c r="E195" s="234">
        <v>3.5629460000000002</v>
      </c>
      <c r="F195" s="234">
        <f t="shared" ref="F195:F202" si="6">D195-E195</f>
        <v>17.515898811843446</v>
      </c>
      <c r="G195" s="920">
        <f t="shared" ref="G195:G202" si="7">F195/D195*100</f>
        <v>83.097052842297558</v>
      </c>
      <c r="H195" s="176"/>
      <c r="I195" s="1"/>
    </row>
    <row r="196" spans="1:9" s="23" customFormat="1">
      <c r="A196" s="58" t="s">
        <v>500</v>
      </c>
      <c r="B196" s="65" t="s">
        <v>501</v>
      </c>
      <c r="C196" s="60" t="s">
        <v>267</v>
      </c>
      <c r="D196" s="173">
        <v>3.4646847639309795</v>
      </c>
      <c r="E196" s="234">
        <f>5.374474-1.298774</f>
        <v>4.0757000000000003</v>
      </c>
      <c r="F196" s="234">
        <f t="shared" si="6"/>
        <v>-0.61101523606902086</v>
      </c>
      <c r="G196" s="920">
        <f t="shared" si="7"/>
        <v>-17.635521777622625</v>
      </c>
      <c r="H196" s="176"/>
      <c r="I196" s="1"/>
    </row>
    <row r="197" spans="1:9" s="23" customFormat="1">
      <c r="A197" s="58" t="s">
        <v>502</v>
      </c>
      <c r="B197" s="67" t="s">
        <v>503</v>
      </c>
      <c r="C197" s="60" t="s">
        <v>267</v>
      </c>
      <c r="D197" s="173">
        <v>3.4646847639309795</v>
      </c>
      <c r="E197" s="232">
        <v>0</v>
      </c>
      <c r="F197" s="234">
        <f t="shared" si="6"/>
        <v>3.4646847639309795</v>
      </c>
      <c r="G197" s="920">
        <f t="shared" si="7"/>
        <v>100</v>
      </c>
      <c r="H197" s="176"/>
      <c r="I197" s="1"/>
    </row>
    <row r="198" spans="1:9" s="23" customFormat="1">
      <c r="A198" s="58" t="s">
        <v>504</v>
      </c>
      <c r="B198" s="65" t="s">
        <v>505</v>
      </c>
      <c r="C198" s="60" t="s">
        <v>267</v>
      </c>
      <c r="D198" s="173">
        <v>19.950631524335801</v>
      </c>
      <c r="E198" s="234">
        <v>2.0021230000000001</v>
      </c>
      <c r="F198" s="234">
        <f t="shared" si="6"/>
        <v>17.9485085243358</v>
      </c>
      <c r="G198" s="920">
        <f t="shared" si="7"/>
        <v>89.964613413075128</v>
      </c>
      <c r="H198" s="176"/>
      <c r="I198" s="1"/>
    </row>
    <row r="199" spans="1:9" s="23" customFormat="1">
      <c r="A199" s="58" t="s">
        <v>506</v>
      </c>
      <c r="B199" s="65" t="s">
        <v>507</v>
      </c>
      <c r="C199" s="60" t="s">
        <v>267</v>
      </c>
      <c r="D199" s="173">
        <v>66.300681938379896</v>
      </c>
      <c r="E199" s="234">
        <f>2.498112+18.217042</f>
        <v>20.715153999999998</v>
      </c>
      <c r="F199" s="234">
        <f t="shared" si="6"/>
        <v>45.585527938379897</v>
      </c>
      <c r="G199" s="920">
        <f t="shared" si="7"/>
        <v>68.755745198438916</v>
      </c>
      <c r="H199" s="176"/>
      <c r="I199" s="1"/>
    </row>
    <row r="200" spans="1:9" s="23" customFormat="1">
      <c r="A200" s="58" t="s">
        <v>508</v>
      </c>
      <c r="B200" s="65" t="s">
        <v>509</v>
      </c>
      <c r="C200" s="60" t="s">
        <v>267</v>
      </c>
      <c r="D200" s="173">
        <v>30.641316920000001</v>
      </c>
      <c r="E200" s="234">
        <f>7.391252+1.298774</f>
        <v>8.6900259999999996</v>
      </c>
      <c r="F200" s="234">
        <f t="shared" si="6"/>
        <v>21.951290920000002</v>
      </c>
      <c r="G200" s="920">
        <f t="shared" si="7"/>
        <v>71.639515290128074</v>
      </c>
      <c r="H200" s="176"/>
      <c r="I200" s="1"/>
    </row>
    <row r="201" spans="1:9" s="23" customFormat="1" ht="31.5">
      <c r="A201" s="58" t="s">
        <v>510</v>
      </c>
      <c r="B201" s="65" t="s">
        <v>511</v>
      </c>
      <c r="C201" s="60" t="s">
        <v>267</v>
      </c>
      <c r="D201" s="173">
        <v>0</v>
      </c>
      <c r="E201" s="232">
        <v>0</v>
      </c>
      <c r="F201" s="234">
        <f t="shared" si="6"/>
        <v>0</v>
      </c>
      <c r="G201" s="920"/>
      <c r="H201" s="176"/>
      <c r="I201" s="1"/>
    </row>
    <row r="202" spans="1:9" s="23" customFormat="1">
      <c r="A202" s="58" t="s">
        <v>512</v>
      </c>
      <c r="B202" s="65" t="s">
        <v>513</v>
      </c>
      <c r="C202" s="60" t="s">
        <v>267</v>
      </c>
      <c r="D202" s="173">
        <v>53.357523739393244</v>
      </c>
      <c r="E202" s="234">
        <f>E185-E187-E191-E194-E195-E196-E198-E199</f>
        <v>11.102326999999999</v>
      </c>
      <c r="F202" s="234">
        <f t="shared" si="6"/>
        <v>42.255196739393242</v>
      </c>
      <c r="G202" s="920">
        <f t="shared" si="7"/>
        <v>79.192574501347622</v>
      </c>
      <c r="H202" s="176"/>
      <c r="I202" s="1"/>
    </row>
    <row r="203" spans="1:9" s="23" customFormat="1">
      <c r="A203" s="58" t="s">
        <v>514</v>
      </c>
      <c r="B203" s="86" t="s">
        <v>515</v>
      </c>
      <c r="C203" s="60" t="s">
        <v>267</v>
      </c>
      <c r="D203" s="173">
        <v>0</v>
      </c>
      <c r="E203" s="232">
        <v>2.68</v>
      </c>
      <c r="F203" s="232">
        <v>0</v>
      </c>
      <c r="G203" s="232"/>
      <c r="H203" s="176"/>
      <c r="I203" s="1"/>
    </row>
    <row r="204" spans="1:9" s="23" customFormat="1">
      <c r="A204" s="58" t="s">
        <v>516</v>
      </c>
      <c r="B204" s="65" t="s">
        <v>517</v>
      </c>
      <c r="C204" s="60" t="s">
        <v>267</v>
      </c>
      <c r="D204" s="173">
        <v>0</v>
      </c>
      <c r="E204" s="232">
        <v>2.68</v>
      </c>
      <c r="F204" s="232">
        <v>0</v>
      </c>
      <c r="G204" s="232"/>
      <c r="H204" s="176"/>
      <c r="I204" s="1"/>
    </row>
    <row r="205" spans="1:9" s="23" customFormat="1">
      <c r="A205" s="58" t="s">
        <v>518</v>
      </c>
      <c r="B205" s="65" t="s">
        <v>519</v>
      </c>
      <c r="C205" s="60" t="s">
        <v>267</v>
      </c>
      <c r="D205" s="173">
        <v>0</v>
      </c>
      <c r="E205" s="232">
        <v>0</v>
      </c>
      <c r="F205" s="232">
        <v>0</v>
      </c>
      <c r="G205" s="232"/>
      <c r="H205" s="176"/>
      <c r="I205" s="1"/>
    </row>
    <row r="206" spans="1:9" s="23" customFormat="1" ht="31.5">
      <c r="A206" s="58" t="s">
        <v>520</v>
      </c>
      <c r="B206" s="67" t="s">
        <v>521</v>
      </c>
      <c r="C206" s="60" t="s">
        <v>267</v>
      </c>
      <c r="D206" s="173">
        <v>0</v>
      </c>
      <c r="E206" s="232">
        <v>0</v>
      </c>
      <c r="F206" s="232">
        <v>0</v>
      </c>
      <c r="G206" s="232"/>
      <c r="H206" s="176"/>
      <c r="I206" s="1"/>
    </row>
    <row r="207" spans="1:9" s="23" customFormat="1">
      <c r="A207" s="58" t="s">
        <v>522</v>
      </c>
      <c r="B207" s="68" t="s">
        <v>523</v>
      </c>
      <c r="C207" s="60" t="s">
        <v>267</v>
      </c>
      <c r="D207" s="173">
        <v>0</v>
      </c>
      <c r="E207" s="232">
        <v>0</v>
      </c>
      <c r="F207" s="232">
        <v>0</v>
      </c>
      <c r="G207" s="232"/>
      <c r="H207" s="176"/>
      <c r="I207" s="1"/>
    </row>
    <row r="208" spans="1:9" s="23" customFormat="1">
      <c r="A208" s="58" t="s">
        <v>524</v>
      </c>
      <c r="B208" s="68" t="s">
        <v>525</v>
      </c>
      <c r="C208" s="60" t="s">
        <v>267</v>
      </c>
      <c r="D208" s="173">
        <v>0</v>
      </c>
      <c r="E208" s="232">
        <v>0</v>
      </c>
      <c r="F208" s="232">
        <v>0</v>
      </c>
      <c r="G208" s="232"/>
      <c r="H208" s="176"/>
      <c r="I208" s="1"/>
    </row>
    <row r="209" spans="1:9" s="23" customFormat="1">
      <c r="A209" s="58" t="s">
        <v>526</v>
      </c>
      <c r="B209" s="65" t="s">
        <v>527</v>
      </c>
      <c r="C209" s="60" t="s">
        <v>267</v>
      </c>
      <c r="D209" s="173"/>
      <c r="E209" s="232"/>
      <c r="F209" s="232">
        <v>0</v>
      </c>
      <c r="G209" s="232"/>
      <c r="H209" s="176"/>
      <c r="I209" s="1"/>
    </row>
    <row r="210" spans="1:9" s="23" customFormat="1">
      <c r="A210" s="58" t="s">
        <v>528</v>
      </c>
      <c r="B210" s="86" t="s">
        <v>529</v>
      </c>
      <c r="C210" s="60" t="s">
        <v>267</v>
      </c>
      <c r="D210" s="173">
        <v>22.131391000000001</v>
      </c>
      <c r="E210" s="234">
        <f>E213+E215</f>
        <v>7.7920340000000001</v>
      </c>
      <c r="F210" s="234">
        <f>D210-E210</f>
        <v>14.339357</v>
      </c>
      <c r="G210" s="920">
        <f>F210/D210*100</f>
        <v>64.79193738884284</v>
      </c>
      <c r="H210" s="176"/>
      <c r="I210" s="1"/>
    </row>
    <row r="211" spans="1:9" s="23" customFormat="1">
      <c r="A211" s="58" t="s">
        <v>530</v>
      </c>
      <c r="B211" s="65" t="s">
        <v>531</v>
      </c>
      <c r="C211" s="60" t="s">
        <v>267</v>
      </c>
      <c r="D211" s="173">
        <v>22.131391000000001</v>
      </c>
      <c r="E211" s="234">
        <f>E213+E215</f>
        <v>7.7920340000000001</v>
      </c>
      <c r="F211" s="234">
        <f t="shared" ref="F211:F215" si="8">D211-E211</f>
        <v>14.339357</v>
      </c>
      <c r="G211" s="920">
        <f t="shared" ref="G211" si="9">F211/D211*100</f>
        <v>64.79193738884284</v>
      </c>
      <c r="H211" s="176"/>
      <c r="I211" s="1"/>
    </row>
    <row r="212" spans="1:9" s="23" customFormat="1">
      <c r="A212" s="58" t="s">
        <v>532</v>
      </c>
      <c r="B212" s="67" t="s">
        <v>533</v>
      </c>
      <c r="C212" s="60" t="s">
        <v>267</v>
      </c>
      <c r="D212" s="173">
        <v>0</v>
      </c>
      <c r="E212" s="234">
        <v>0</v>
      </c>
      <c r="F212" s="234">
        <f t="shared" si="8"/>
        <v>0</v>
      </c>
      <c r="G212" s="920"/>
      <c r="H212" s="176"/>
      <c r="I212" s="1"/>
    </row>
    <row r="213" spans="1:9" s="23" customFormat="1">
      <c r="A213" s="58" t="s">
        <v>534</v>
      </c>
      <c r="B213" s="67" t="s">
        <v>535</v>
      </c>
      <c r="C213" s="60" t="s">
        <v>267</v>
      </c>
      <c r="D213" s="173">
        <v>22.131391000000001</v>
      </c>
      <c r="E213" s="234">
        <v>1.07552</v>
      </c>
      <c r="F213" s="234">
        <f t="shared" si="8"/>
        <v>21.055871</v>
      </c>
      <c r="G213" s="920">
        <f>F213/D213*100</f>
        <v>95.14029642330209</v>
      </c>
      <c r="H213" s="176"/>
      <c r="I213" s="1"/>
    </row>
    <row r="214" spans="1:9" s="23" customFormat="1">
      <c r="A214" s="58" t="s">
        <v>536</v>
      </c>
      <c r="B214" s="67" t="s">
        <v>537</v>
      </c>
      <c r="C214" s="60" t="s">
        <v>267</v>
      </c>
      <c r="D214" s="173">
        <v>0</v>
      </c>
      <c r="E214" s="234">
        <v>0</v>
      </c>
      <c r="F214" s="234">
        <f t="shared" si="8"/>
        <v>0</v>
      </c>
      <c r="G214" s="920" t="s">
        <v>176</v>
      </c>
      <c r="H214" s="176"/>
      <c r="I214" s="1"/>
    </row>
    <row r="215" spans="1:9" s="23" customFormat="1">
      <c r="A215" s="58" t="s">
        <v>538</v>
      </c>
      <c r="B215" s="67" t="s">
        <v>539</v>
      </c>
      <c r="C215" s="60" t="s">
        <v>267</v>
      </c>
      <c r="D215" s="173"/>
      <c r="E215" s="234">
        <f>5.622123+1.094391</f>
        <v>6.7165140000000001</v>
      </c>
      <c r="F215" s="234">
        <f t="shared" si="8"/>
        <v>-6.7165140000000001</v>
      </c>
      <c r="G215" s="920" t="s">
        <v>176</v>
      </c>
      <c r="H215" s="176"/>
      <c r="I215" s="1"/>
    </row>
    <row r="216" spans="1:9" s="23" customFormat="1">
      <c r="A216" s="58" t="s">
        <v>540</v>
      </c>
      <c r="B216" s="67" t="s">
        <v>541</v>
      </c>
      <c r="C216" s="60" t="s">
        <v>267</v>
      </c>
      <c r="D216" s="173">
        <v>0</v>
      </c>
      <c r="E216" s="232">
        <v>0</v>
      </c>
      <c r="F216" s="232">
        <v>0</v>
      </c>
      <c r="G216" s="232"/>
      <c r="H216" s="176"/>
      <c r="I216" s="1"/>
    </row>
    <row r="217" spans="1:9" s="23" customFormat="1">
      <c r="A217" s="58" t="s">
        <v>542</v>
      </c>
      <c r="B217" s="67" t="s">
        <v>543</v>
      </c>
      <c r="C217" s="60" t="s">
        <v>267</v>
      </c>
      <c r="D217" s="173">
        <v>0</v>
      </c>
      <c r="E217" s="232">
        <v>0</v>
      </c>
      <c r="F217" s="232">
        <v>0</v>
      </c>
      <c r="G217" s="232"/>
      <c r="H217" s="176"/>
      <c r="I217" s="1"/>
    </row>
    <row r="218" spans="1:9" s="23" customFormat="1">
      <c r="A218" s="58" t="s">
        <v>544</v>
      </c>
      <c r="B218" s="65" t="s">
        <v>545</v>
      </c>
      <c r="C218" s="60" t="s">
        <v>267</v>
      </c>
      <c r="D218" s="173">
        <v>0</v>
      </c>
      <c r="E218" s="232">
        <v>0</v>
      </c>
      <c r="F218" s="232">
        <v>0</v>
      </c>
      <c r="G218" s="232"/>
      <c r="H218" s="176"/>
      <c r="I218" s="1"/>
    </row>
    <row r="219" spans="1:9" s="23" customFormat="1">
      <c r="A219" s="58" t="s">
        <v>546</v>
      </c>
      <c r="B219" s="65" t="s">
        <v>547</v>
      </c>
      <c r="C219" s="60" t="s">
        <v>267</v>
      </c>
      <c r="D219" s="173"/>
      <c r="E219" s="232"/>
      <c r="F219" s="232">
        <v>0</v>
      </c>
      <c r="G219" s="232"/>
      <c r="H219" s="176"/>
      <c r="I219" s="1"/>
    </row>
    <row r="220" spans="1:9" s="23" customFormat="1">
      <c r="A220" s="58" t="s">
        <v>548</v>
      </c>
      <c r="B220" s="65" t="s">
        <v>355</v>
      </c>
      <c r="C220" s="60" t="s">
        <v>176</v>
      </c>
      <c r="D220" s="173">
        <v>0</v>
      </c>
      <c r="E220" s="232">
        <v>0</v>
      </c>
      <c r="F220" s="232">
        <v>0</v>
      </c>
      <c r="G220" s="232"/>
      <c r="H220" s="176"/>
      <c r="I220" s="1"/>
    </row>
    <row r="221" spans="1:9" s="23" customFormat="1" ht="31.5">
      <c r="A221" s="58" t="s">
        <v>549</v>
      </c>
      <c r="B221" s="65" t="s">
        <v>550</v>
      </c>
      <c r="C221" s="60" t="s">
        <v>267</v>
      </c>
      <c r="D221" s="173">
        <v>0</v>
      </c>
      <c r="E221" s="232">
        <v>0</v>
      </c>
      <c r="F221" s="232">
        <v>0</v>
      </c>
      <c r="G221" s="232"/>
      <c r="H221" s="176"/>
      <c r="I221" s="1"/>
    </row>
    <row r="222" spans="1:9" s="23" customFormat="1">
      <c r="A222" s="58" t="s">
        <v>551</v>
      </c>
      <c r="B222" s="86" t="s">
        <v>552</v>
      </c>
      <c r="C222" s="60" t="s">
        <v>267</v>
      </c>
      <c r="D222" s="173">
        <v>0</v>
      </c>
      <c r="E222" s="234">
        <f>E223</f>
        <v>5.8699000000000001E-2</v>
      </c>
      <c r="F222" s="920">
        <f>D222-E222</f>
        <v>-5.8699000000000001E-2</v>
      </c>
      <c r="G222" s="232"/>
      <c r="H222" s="176"/>
      <c r="I222" s="1"/>
    </row>
    <row r="223" spans="1:9" s="23" customFormat="1">
      <c r="A223" s="58" t="s">
        <v>553</v>
      </c>
      <c r="B223" s="65" t="s">
        <v>554</v>
      </c>
      <c r="C223" s="60" t="s">
        <v>267</v>
      </c>
      <c r="D223" s="173">
        <v>0</v>
      </c>
      <c r="E223" s="234">
        <v>5.8699000000000001E-2</v>
      </c>
      <c r="F223" s="920">
        <f>D223-E223</f>
        <v>-5.8699000000000001E-2</v>
      </c>
      <c r="G223" s="232"/>
      <c r="H223" s="176"/>
      <c r="I223" s="1"/>
    </row>
    <row r="224" spans="1:9" s="23" customFormat="1">
      <c r="A224" s="58" t="s">
        <v>555</v>
      </c>
      <c r="B224" s="65" t="s">
        <v>556</v>
      </c>
      <c r="C224" s="60" t="s">
        <v>267</v>
      </c>
      <c r="D224" s="173">
        <v>0</v>
      </c>
      <c r="E224" s="232">
        <v>0</v>
      </c>
      <c r="F224" s="232">
        <v>0</v>
      </c>
      <c r="G224" s="232"/>
      <c r="H224" s="176"/>
      <c r="I224" s="1"/>
    </row>
    <row r="225" spans="1:9" s="23" customFormat="1">
      <c r="A225" s="58" t="s">
        <v>557</v>
      </c>
      <c r="B225" s="67" t="s">
        <v>558</v>
      </c>
      <c r="C225" s="60" t="s">
        <v>267</v>
      </c>
      <c r="D225" s="173">
        <v>0</v>
      </c>
      <c r="E225" s="232">
        <v>0</v>
      </c>
      <c r="F225" s="232">
        <v>0</v>
      </c>
      <c r="G225" s="232"/>
      <c r="H225" s="176"/>
      <c r="I225" s="1"/>
    </row>
    <row r="226" spans="1:9" s="23" customFormat="1">
      <c r="A226" s="58" t="s">
        <v>559</v>
      </c>
      <c r="B226" s="67" t="s">
        <v>560</v>
      </c>
      <c r="C226" s="60" t="s">
        <v>267</v>
      </c>
      <c r="D226" s="173">
        <v>0</v>
      </c>
      <c r="E226" s="232">
        <v>0</v>
      </c>
      <c r="F226" s="232">
        <v>0</v>
      </c>
      <c r="G226" s="232"/>
      <c r="H226" s="176"/>
      <c r="I226" s="1"/>
    </row>
    <row r="227" spans="1:9" s="23" customFormat="1">
      <c r="A227" s="58" t="s">
        <v>561</v>
      </c>
      <c r="B227" s="67" t="s">
        <v>562</v>
      </c>
      <c r="C227" s="60" t="s">
        <v>267</v>
      </c>
      <c r="D227" s="173">
        <v>0</v>
      </c>
      <c r="E227" s="232">
        <v>0</v>
      </c>
      <c r="F227" s="232">
        <v>0</v>
      </c>
      <c r="G227" s="232"/>
      <c r="H227" s="176"/>
      <c r="I227" s="1"/>
    </row>
    <row r="228" spans="1:9" s="23" customFormat="1">
      <c r="A228" s="58" t="s">
        <v>563</v>
      </c>
      <c r="B228" s="65" t="s">
        <v>564</v>
      </c>
      <c r="C228" s="60" t="s">
        <v>267</v>
      </c>
      <c r="D228" s="173">
        <v>0</v>
      </c>
      <c r="E228" s="232">
        <v>0</v>
      </c>
      <c r="F228" s="232">
        <v>0</v>
      </c>
      <c r="G228" s="232"/>
      <c r="H228" s="176"/>
      <c r="I228" s="1"/>
    </row>
    <row r="229" spans="1:9" s="23" customFormat="1">
      <c r="A229" s="58" t="s">
        <v>565</v>
      </c>
      <c r="B229" s="65" t="s">
        <v>566</v>
      </c>
      <c r="C229" s="60" t="s">
        <v>267</v>
      </c>
      <c r="D229" s="173">
        <v>0</v>
      </c>
      <c r="E229" s="232">
        <v>0</v>
      </c>
      <c r="F229" s="232">
        <v>0</v>
      </c>
      <c r="G229" s="232"/>
      <c r="H229" s="176"/>
      <c r="I229" s="1"/>
    </row>
    <row r="230" spans="1:9" s="23" customFormat="1">
      <c r="A230" s="58" t="s">
        <v>567</v>
      </c>
      <c r="B230" s="67" t="s">
        <v>568</v>
      </c>
      <c r="C230" s="60" t="s">
        <v>267</v>
      </c>
      <c r="D230" s="173">
        <v>0</v>
      </c>
      <c r="E230" s="232">
        <v>0</v>
      </c>
      <c r="F230" s="232">
        <v>0</v>
      </c>
      <c r="G230" s="232"/>
      <c r="H230" s="176"/>
      <c r="I230" s="1"/>
    </row>
    <row r="231" spans="1:9" s="23" customFormat="1">
      <c r="A231" s="58" t="s">
        <v>569</v>
      </c>
      <c r="B231" s="67" t="s">
        <v>570</v>
      </c>
      <c r="C231" s="60" t="s">
        <v>267</v>
      </c>
      <c r="D231" s="173">
        <v>0</v>
      </c>
      <c r="E231" s="232">
        <v>0</v>
      </c>
      <c r="F231" s="232">
        <v>0</v>
      </c>
      <c r="G231" s="232"/>
      <c r="H231" s="176"/>
      <c r="I231" s="1"/>
    </row>
    <row r="232" spans="1:9" s="23" customFormat="1">
      <c r="A232" s="58" t="s">
        <v>571</v>
      </c>
      <c r="B232" s="65" t="s">
        <v>572</v>
      </c>
      <c r="C232" s="60" t="s">
        <v>267</v>
      </c>
      <c r="D232" s="173">
        <v>0</v>
      </c>
      <c r="E232" s="232">
        <v>0</v>
      </c>
      <c r="F232" s="232">
        <v>0</v>
      </c>
      <c r="G232" s="232"/>
      <c r="H232" s="176"/>
      <c r="I232" s="1"/>
    </row>
    <row r="233" spans="1:9" s="23" customFormat="1">
      <c r="A233" s="58" t="s">
        <v>573</v>
      </c>
      <c r="B233" s="65" t="s">
        <v>574</v>
      </c>
      <c r="C233" s="60" t="s">
        <v>267</v>
      </c>
      <c r="D233" s="173">
        <v>0</v>
      </c>
      <c r="E233" s="232">
        <v>0</v>
      </c>
      <c r="F233" s="232">
        <v>0</v>
      </c>
      <c r="G233" s="232"/>
      <c r="H233" s="176"/>
      <c r="I233" s="1"/>
    </row>
    <row r="234" spans="1:9" s="23" customFormat="1">
      <c r="A234" s="58" t="s">
        <v>575</v>
      </c>
      <c r="B234" s="65" t="s">
        <v>576</v>
      </c>
      <c r="C234" s="60" t="s">
        <v>267</v>
      </c>
      <c r="D234" s="173">
        <v>0</v>
      </c>
      <c r="E234" s="232">
        <v>0</v>
      </c>
      <c r="F234" s="232">
        <v>0</v>
      </c>
      <c r="G234" s="232"/>
      <c r="H234" s="176"/>
      <c r="I234" s="1"/>
    </row>
    <row r="235" spans="1:9" s="23" customFormat="1">
      <c r="A235" s="58" t="s">
        <v>577</v>
      </c>
      <c r="B235" s="86" t="s">
        <v>578</v>
      </c>
      <c r="C235" s="60" t="s">
        <v>267</v>
      </c>
      <c r="D235" s="173">
        <v>0</v>
      </c>
      <c r="E235" s="232">
        <v>0</v>
      </c>
      <c r="F235" s="232">
        <v>0</v>
      </c>
      <c r="G235" s="232"/>
      <c r="H235" s="176"/>
      <c r="I235" s="1"/>
    </row>
    <row r="236" spans="1:9" s="23" customFormat="1">
      <c r="A236" s="58" t="s">
        <v>579</v>
      </c>
      <c r="B236" s="65" t="s">
        <v>580</v>
      </c>
      <c r="C236" s="60" t="s">
        <v>267</v>
      </c>
      <c r="D236" s="173">
        <v>0</v>
      </c>
      <c r="E236" s="232">
        <v>0</v>
      </c>
      <c r="F236" s="232">
        <v>0</v>
      </c>
      <c r="G236" s="232"/>
      <c r="H236" s="176"/>
      <c r="I236" s="1"/>
    </row>
    <row r="237" spans="1:9" s="23" customFormat="1">
      <c r="A237" s="58" t="s">
        <v>581</v>
      </c>
      <c r="B237" s="67" t="s">
        <v>558</v>
      </c>
      <c r="C237" s="60" t="s">
        <v>267</v>
      </c>
      <c r="D237" s="173">
        <v>0</v>
      </c>
      <c r="E237" s="232">
        <v>0</v>
      </c>
      <c r="F237" s="232">
        <v>0</v>
      </c>
      <c r="G237" s="232"/>
      <c r="H237" s="176"/>
      <c r="I237" s="1"/>
    </row>
    <row r="238" spans="1:9" s="23" customFormat="1">
      <c r="A238" s="58" t="s">
        <v>582</v>
      </c>
      <c r="B238" s="67" t="s">
        <v>560</v>
      </c>
      <c r="C238" s="60" t="s">
        <v>267</v>
      </c>
      <c r="D238" s="173">
        <v>0</v>
      </c>
      <c r="E238" s="232">
        <v>0</v>
      </c>
      <c r="F238" s="232">
        <v>0</v>
      </c>
      <c r="G238" s="232"/>
      <c r="H238" s="176"/>
      <c r="I238" s="1"/>
    </row>
    <row r="239" spans="1:9" s="23" customFormat="1">
      <c r="A239" s="58" t="s">
        <v>583</v>
      </c>
      <c r="B239" s="67" t="s">
        <v>562</v>
      </c>
      <c r="C239" s="60" t="s">
        <v>267</v>
      </c>
      <c r="D239" s="173">
        <v>0</v>
      </c>
      <c r="E239" s="232">
        <v>0</v>
      </c>
      <c r="F239" s="232">
        <v>0</v>
      </c>
      <c r="G239" s="232"/>
      <c r="H239" s="176"/>
      <c r="I239" s="1"/>
    </row>
    <row r="240" spans="1:9" s="23" customFormat="1">
      <c r="A240" s="58" t="s">
        <v>584</v>
      </c>
      <c r="B240" s="65" t="s">
        <v>448</v>
      </c>
      <c r="C240" s="60" t="s">
        <v>267</v>
      </c>
      <c r="D240" s="173">
        <v>0</v>
      </c>
      <c r="E240" s="232">
        <v>0</v>
      </c>
      <c r="F240" s="232">
        <v>0</v>
      </c>
      <c r="G240" s="232"/>
      <c r="H240" s="176"/>
      <c r="I240" s="1"/>
    </row>
    <row r="241" spans="1:9" s="23" customFormat="1">
      <c r="A241" s="58" t="s">
        <v>585</v>
      </c>
      <c r="B241" s="65" t="s">
        <v>586</v>
      </c>
      <c r="C241" s="60" t="s">
        <v>267</v>
      </c>
      <c r="D241" s="173">
        <v>0</v>
      </c>
      <c r="E241" s="232">
        <v>0</v>
      </c>
      <c r="F241" s="232">
        <v>0</v>
      </c>
      <c r="G241" s="232"/>
      <c r="H241" s="176"/>
      <c r="I241" s="1"/>
    </row>
    <row r="242" spans="1:9" s="23" customFormat="1" ht="31.5">
      <c r="A242" s="58" t="s">
        <v>587</v>
      </c>
      <c r="B242" s="86" t="s">
        <v>588</v>
      </c>
      <c r="C242" s="60" t="s">
        <v>267</v>
      </c>
      <c r="D242" s="173">
        <v>20.772335848000068</v>
      </c>
      <c r="E242" s="234">
        <f>E167-E185</f>
        <v>5.8492920000000055</v>
      </c>
      <c r="F242" s="234">
        <f>D242-E242</f>
        <v>14.923043848000063</v>
      </c>
      <c r="G242" s="920">
        <f>F242/D242*100</f>
        <v>71.840952106678131</v>
      </c>
      <c r="H242" s="176"/>
      <c r="I242" s="1"/>
    </row>
    <row r="243" spans="1:9" s="23" customFormat="1" ht="31.5">
      <c r="A243" s="58" t="s">
        <v>589</v>
      </c>
      <c r="B243" s="86" t="s">
        <v>590</v>
      </c>
      <c r="C243" s="60" t="s">
        <v>267</v>
      </c>
      <c r="D243" s="173">
        <v>-22.131391000000001</v>
      </c>
      <c r="E243" s="234">
        <f>E203-E210</f>
        <v>-5.1120339999999995</v>
      </c>
      <c r="F243" s="234">
        <f>D243-E243</f>
        <v>-17.019356999999999</v>
      </c>
      <c r="G243" s="920">
        <f>F243/D243*100</f>
        <v>76.90143380504189</v>
      </c>
      <c r="H243" s="176"/>
      <c r="I243" s="1"/>
    </row>
    <row r="244" spans="1:9" s="23" customFormat="1">
      <c r="A244" s="58" t="s">
        <v>591</v>
      </c>
      <c r="B244" s="65" t="s">
        <v>592</v>
      </c>
      <c r="C244" s="60" t="s">
        <v>267</v>
      </c>
      <c r="D244" s="173">
        <v>0</v>
      </c>
      <c r="E244" s="232">
        <v>0</v>
      </c>
      <c r="F244" s="232">
        <v>0</v>
      </c>
      <c r="G244" s="232"/>
      <c r="H244" s="176"/>
      <c r="I244" s="1"/>
    </row>
    <row r="245" spans="1:9" s="23" customFormat="1">
      <c r="A245" s="58" t="s">
        <v>593</v>
      </c>
      <c r="B245" s="65" t="s">
        <v>594</v>
      </c>
      <c r="C245" s="60" t="s">
        <v>267</v>
      </c>
      <c r="D245" s="173">
        <v>0</v>
      </c>
      <c r="E245" s="232">
        <v>0</v>
      </c>
      <c r="F245" s="232">
        <v>0</v>
      </c>
      <c r="G245" s="232"/>
      <c r="H245" s="176"/>
      <c r="I245" s="1"/>
    </row>
    <row r="246" spans="1:9" s="23" customFormat="1" ht="31.5">
      <c r="A246" s="58" t="s">
        <v>595</v>
      </c>
      <c r="B246" s="86" t="s">
        <v>596</v>
      </c>
      <c r="C246" s="60" t="s">
        <v>267</v>
      </c>
      <c r="D246" s="173">
        <v>0</v>
      </c>
      <c r="E246" s="234">
        <f>E222-E235</f>
        <v>5.8699000000000001E-2</v>
      </c>
      <c r="F246" s="920">
        <f>D246-E246</f>
        <v>-5.8699000000000001E-2</v>
      </c>
      <c r="G246" s="232"/>
      <c r="H246" s="176"/>
      <c r="I246" s="1"/>
    </row>
    <row r="247" spans="1:9" s="23" customFormat="1">
      <c r="A247" s="58" t="s">
        <v>597</v>
      </c>
      <c r="B247" s="65" t="s">
        <v>598</v>
      </c>
      <c r="C247" s="60" t="s">
        <v>267</v>
      </c>
      <c r="D247" s="173">
        <v>0</v>
      </c>
      <c r="E247" s="232">
        <v>0</v>
      </c>
      <c r="F247" s="232">
        <v>0</v>
      </c>
      <c r="G247" s="232"/>
      <c r="H247" s="176"/>
      <c r="I247" s="1"/>
    </row>
    <row r="248" spans="1:9" s="23" customFormat="1">
      <c r="A248" s="58" t="s">
        <v>599</v>
      </c>
      <c r="B248" s="65" t="s">
        <v>600</v>
      </c>
      <c r="C248" s="60" t="s">
        <v>267</v>
      </c>
      <c r="D248" s="173">
        <v>0</v>
      </c>
      <c r="E248" s="232">
        <v>0</v>
      </c>
      <c r="F248" s="232">
        <v>0</v>
      </c>
      <c r="G248" s="232"/>
      <c r="H248" s="176"/>
      <c r="I248" s="1"/>
    </row>
    <row r="249" spans="1:9" s="23" customFormat="1">
      <c r="A249" s="58" t="s">
        <v>601</v>
      </c>
      <c r="B249" s="86" t="s">
        <v>602</v>
      </c>
      <c r="C249" s="60" t="s">
        <v>267</v>
      </c>
      <c r="D249" s="173">
        <v>0</v>
      </c>
      <c r="E249" s="232">
        <v>0</v>
      </c>
      <c r="F249" s="232">
        <v>0</v>
      </c>
      <c r="G249" s="232"/>
      <c r="H249" s="176"/>
      <c r="I249" s="1"/>
    </row>
    <row r="250" spans="1:9" s="23" customFormat="1">
      <c r="A250" s="58" t="s">
        <v>603</v>
      </c>
      <c r="B250" s="86" t="s">
        <v>604</v>
      </c>
      <c r="C250" s="60" t="s">
        <v>267</v>
      </c>
      <c r="D250" s="173">
        <v>-1.3590551519999323</v>
      </c>
      <c r="E250" s="234">
        <f>E242+E243+E246+E249</f>
        <v>0.79595700000000602</v>
      </c>
      <c r="F250" s="234">
        <f>D250-E250</f>
        <v>-2.1550121519999381</v>
      </c>
      <c r="G250" s="920">
        <f>F250/D250*100</f>
        <v>158.566938864012</v>
      </c>
      <c r="H250" s="176"/>
      <c r="I250" s="1"/>
    </row>
    <row r="251" spans="1:9" s="23" customFormat="1">
      <c r="A251" s="58" t="s">
        <v>605</v>
      </c>
      <c r="B251" s="86" t="s">
        <v>606</v>
      </c>
      <c r="C251" s="60" t="s">
        <v>267</v>
      </c>
      <c r="D251" s="173">
        <v>14.400855739999983</v>
      </c>
      <c r="E251" s="234">
        <v>10.928914000000001</v>
      </c>
      <c r="F251" s="234">
        <f t="shared" ref="F251:F252" si="10">D251-E251</f>
        <v>3.4719417399999823</v>
      </c>
      <c r="G251" s="920">
        <f t="shared" ref="G251:G252" si="11">F251/D251*100</f>
        <v>24.109273800696975</v>
      </c>
      <c r="H251" s="176"/>
      <c r="I251" s="1"/>
    </row>
    <row r="252" spans="1:9" s="23" customFormat="1" ht="16.5" thickBot="1">
      <c r="A252" s="70" t="s">
        <v>607</v>
      </c>
      <c r="B252" s="89" t="s">
        <v>608</v>
      </c>
      <c r="C252" s="72" t="s">
        <v>267</v>
      </c>
      <c r="D252" s="220">
        <v>13.041800588000051</v>
      </c>
      <c r="E252" s="237">
        <v>11.666880000000001</v>
      </c>
      <c r="F252" s="237">
        <f t="shared" si="10"/>
        <v>1.3749205880000499</v>
      </c>
      <c r="G252" s="920">
        <f t="shared" si="11"/>
        <v>10.542413823326928</v>
      </c>
      <c r="H252" s="214"/>
      <c r="I252" s="1"/>
    </row>
    <row r="253" spans="1:9" s="23" customFormat="1">
      <c r="A253" s="53" t="s">
        <v>609</v>
      </c>
      <c r="B253" s="54" t="s">
        <v>355</v>
      </c>
      <c r="C253" s="55" t="s">
        <v>176</v>
      </c>
      <c r="D253" s="193">
        <v>0</v>
      </c>
      <c r="E253" s="231">
        <v>0</v>
      </c>
      <c r="F253" s="231">
        <v>0</v>
      </c>
      <c r="G253" s="239"/>
      <c r="H253" s="196"/>
      <c r="I253" s="1"/>
    </row>
    <row r="254" spans="1:9" s="23" customFormat="1">
      <c r="A254" s="58" t="s">
        <v>610</v>
      </c>
      <c r="B254" s="65" t="s">
        <v>611</v>
      </c>
      <c r="C254" s="60" t="s">
        <v>267</v>
      </c>
      <c r="D254" s="173">
        <v>35.324640000000002</v>
      </c>
      <c r="E254" s="234">
        <v>48.616166</v>
      </c>
      <c r="F254" s="920">
        <f>D254-E254</f>
        <v>-13.291525999999998</v>
      </c>
      <c r="G254" s="232">
        <f>F254/D254*100</f>
        <v>-37.626784023842838</v>
      </c>
      <c r="H254" s="176"/>
      <c r="I254" s="1"/>
    </row>
    <row r="255" spans="1:9" s="23" customFormat="1">
      <c r="A255" s="58" t="s">
        <v>612</v>
      </c>
      <c r="B255" s="67" t="s">
        <v>613</v>
      </c>
      <c r="C255" s="60" t="s">
        <v>267</v>
      </c>
      <c r="D255" s="173">
        <v>0</v>
      </c>
      <c r="E255" s="232">
        <v>0</v>
      </c>
      <c r="F255" s="232">
        <v>0</v>
      </c>
      <c r="G255" s="232"/>
      <c r="H255" s="176"/>
      <c r="I255" s="1"/>
    </row>
    <row r="256" spans="1:9" s="23" customFormat="1">
      <c r="A256" s="58" t="s">
        <v>614</v>
      </c>
      <c r="B256" s="68" t="s">
        <v>615</v>
      </c>
      <c r="C256" s="60" t="s">
        <v>267</v>
      </c>
      <c r="D256" s="173">
        <v>0</v>
      </c>
      <c r="E256" s="232">
        <v>0</v>
      </c>
      <c r="F256" s="232">
        <v>0</v>
      </c>
      <c r="G256" s="232"/>
      <c r="H256" s="176"/>
      <c r="I256" s="1"/>
    </row>
    <row r="257" spans="1:9" s="23" customFormat="1" ht="31.5">
      <c r="A257" s="58" t="s">
        <v>616</v>
      </c>
      <c r="B257" s="68" t="s">
        <v>617</v>
      </c>
      <c r="C257" s="60" t="s">
        <v>267</v>
      </c>
      <c r="D257" s="173">
        <v>0</v>
      </c>
      <c r="E257" s="232">
        <v>0</v>
      </c>
      <c r="F257" s="232">
        <v>0</v>
      </c>
      <c r="G257" s="232"/>
      <c r="H257" s="176"/>
      <c r="I257" s="1"/>
    </row>
    <row r="258" spans="1:9" s="23" customFormat="1">
      <c r="A258" s="58" t="s">
        <v>618</v>
      </c>
      <c r="B258" s="69" t="s">
        <v>615</v>
      </c>
      <c r="C258" s="60" t="s">
        <v>267</v>
      </c>
      <c r="D258" s="173">
        <v>0</v>
      </c>
      <c r="E258" s="232">
        <v>0</v>
      </c>
      <c r="F258" s="232">
        <v>0</v>
      </c>
      <c r="G258" s="232"/>
      <c r="H258" s="176"/>
      <c r="I258" s="1"/>
    </row>
    <row r="259" spans="1:9" s="23" customFormat="1" ht="31.5">
      <c r="A259" s="58" t="s">
        <v>619</v>
      </c>
      <c r="B259" s="68" t="s">
        <v>273</v>
      </c>
      <c r="C259" s="60" t="s">
        <v>267</v>
      </c>
      <c r="D259" s="173">
        <v>0</v>
      </c>
      <c r="E259" s="232">
        <v>0</v>
      </c>
      <c r="F259" s="232">
        <v>0</v>
      </c>
      <c r="G259" s="232"/>
      <c r="H259" s="176"/>
      <c r="I259" s="1"/>
    </row>
    <row r="260" spans="1:9" s="23" customFormat="1">
      <c r="A260" s="58" t="s">
        <v>620</v>
      </c>
      <c r="B260" s="69" t="s">
        <v>615</v>
      </c>
      <c r="C260" s="60" t="s">
        <v>267</v>
      </c>
      <c r="D260" s="173">
        <v>0</v>
      </c>
      <c r="E260" s="232">
        <v>0</v>
      </c>
      <c r="F260" s="232">
        <v>0</v>
      </c>
      <c r="G260" s="232"/>
      <c r="H260" s="176"/>
      <c r="I260" s="1"/>
    </row>
    <row r="261" spans="1:9" s="23" customFormat="1" ht="31.5">
      <c r="A261" s="58" t="s">
        <v>621</v>
      </c>
      <c r="B261" s="68" t="s">
        <v>275</v>
      </c>
      <c r="C261" s="60" t="s">
        <v>267</v>
      </c>
      <c r="D261" s="173">
        <v>0</v>
      </c>
      <c r="E261" s="232">
        <v>0</v>
      </c>
      <c r="F261" s="232">
        <v>0</v>
      </c>
      <c r="G261" s="232"/>
      <c r="H261" s="176"/>
      <c r="I261" s="1"/>
    </row>
    <row r="262" spans="1:9" s="23" customFormat="1">
      <c r="A262" s="58" t="s">
        <v>622</v>
      </c>
      <c r="B262" s="69" t="s">
        <v>615</v>
      </c>
      <c r="C262" s="60" t="s">
        <v>267</v>
      </c>
      <c r="D262" s="173">
        <v>0</v>
      </c>
      <c r="E262" s="232">
        <v>0</v>
      </c>
      <c r="F262" s="232">
        <v>0</v>
      </c>
      <c r="G262" s="232"/>
      <c r="H262" s="176"/>
      <c r="I262" s="1"/>
    </row>
    <row r="263" spans="1:9" s="23" customFormat="1">
      <c r="A263" s="58" t="s">
        <v>623</v>
      </c>
      <c r="B263" s="67" t="s">
        <v>624</v>
      </c>
      <c r="C263" s="60" t="s">
        <v>267</v>
      </c>
      <c r="D263" s="173">
        <v>0</v>
      </c>
      <c r="E263" s="232">
        <v>0</v>
      </c>
      <c r="F263" s="232">
        <v>0</v>
      </c>
      <c r="G263" s="232"/>
      <c r="H263" s="176"/>
      <c r="I263" s="1"/>
    </row>
    <row r="264" spans="1:9" s="23" customFormat="1">
      <c r="A264" s="58" t="s">
        <v>625</v>
      </c>
      <c r="B264" s="68" t="s">
        <v>615</v>
      </c>
      <c r="C264" s="60" t="s">
        <v>267</v>
      </c>
      <c r="D264" s="173">
        <v>0</v>
      </c>
      <c r="E264" s="232">
        <v>0</v>
      </c>
      <c r="F264" s="232">
        <v>0</v>
      </c>
      <c r="G264" s="232"/>
      <c r="H264" s="176"/>
      <c r="I264" s="1"/>
    </row>
    <row r="265" spans="1:9" s="23" customFormat="1">
      <c r="A265" s="58" t="s">
        <v>626</v>
      </c>
      <c r="B265" s="66" t="s">
        <v>627</v>
      </c>
      <c r="C265" s="60" t="s">
        <v>267</v>
      </c>
      <c r="D265" s="173">
        <v>35.324640000000002</v>
      </c>
      <c r="E265" s="234">
        <v>31.641066930000001</v>
      </c>
      <c r="F265" s="920">
        <f>D265-E265</f>
        <v>3.6835730700000013</v>
      </c>
      <c r="G265" s="232">
        <f>F265/D265*100</f>
        <v>10.427772427404783</v>
      </c>
      <c r="H265" s="176"/>
      <c r="I265" s="1"/>
    </row>
    <row r="266" spans="1:9" s="23" customFormat="1">
      <c r="A266" s="58" t="s">
        <v>628</v>
      </c>
      <c r="B266" s="68" t="s">
        <v>615</v>
      </c>
      <c r="C266" s="60" t="s">
        <v>267</v>
      </c>
      <c r="D266" s="173">
        <v>0</v>
      </c>
      <c r="E266" s="232">
        <v>0</v>
      </c>
      <c r="F266" s="232">
        <v>0</v>
      </c>
      <c r="G266" s="232"/>
      <c r="H266" s="176"/>
      <c r="I266" s="1"/>
    </row>
    <row r="267" spans="1:9" s="23" customFormat="1">
      <c r="A267" s="58" t="s">
        <v>629</v>
      </c>
      <c r="B267" s="66" t="s">
        <v>630</v>
      </c>
      <c r="C267" s="60" t="s">
        <v>267</v>
      </c>
      <c r="D267" s="173">
        <v>0</v>
      </c>
      <c r="E267" s="232">
        <v>0</v>
      </c>
      <c r="F267" s="232">
        <v>0</v>
      </c>
      <c r="G267" s="232"/>
      <c r="H267" s="176"/>
      <c r="I267" s="1"/>
    </row>
    <row r="268" spans="1:9" s="23" customFormat="1">
      <c r="A268" s="58" t="s">
        <v>631</v>
      </c>
      <c r="B268" s="68" t="s">
        <v>615</v>
      </c>
      <c r="C268" s="60" t="s">
        <v>267</v>
      </c>
      <c r="D268" s="173">
        <v>0</v>
      </c>
      <c r="E268" s="232">
        <v>0</v>
      </c>
      <c r="F268" s="232">
        <v>0</v>
      </c>
      <c r="G268" s="232"/>
      <c r="H268" s="176"/>
      <c r="I268" s="1"/>
    </row>
    <row r="269" spans="1:9" s="23" customFormat="1">
      <c r="A269" s="58" t="s">
        <v>632</v>
      </c>
      <c r="B269" s="66" t="s">
        <v>633</v>
      </c>
      <c r="C269" s="60" t="s">
        <v>267</v>
      </c>
      <c r="D269" s="173">
        <v>0</v>
      </c>
      <c r="E269" s="234">
        <v>8.9506959999999997E-2</v>
      </c>
      <c r="F269" s="920">
        <f>D269-E269</f>
        <v>-8.9506959999999997E-2</v>
      </c>
      <c r="G269" s="232"/>
      <c r="H269" s="176"/>
      <c r="I269" s="1"/>
    </row>
    <row r="270" spans="1:9" s="23" customFormat="1">
      <c r="A270" s="58" t="s">
        <v>634</v>
      </c>
      <c r="B270" s="68" t="s">
        <v>615</v>
      </c>
      <c r="C270" s="60" t="s">
        <v>267</v>
      </c>
      <c r="D270" s="173">
        <v>0</v>
      </c>
      <c r="E270" s="232">
        <v>0</v>
      </c>
      <c r="F270" s="232">
        <v>0</v>
      </c>
      <c r="G270" s="232"/>
      <c r="H270" s="176"/>
      <c r="I270" s="1"/>
    </row>
    <row r="271" spans="1:9" s="23" customFormat="1">
      <c r="A271" s="58" t="s">
        <v>635</v>
      </c>
      <c r="B271" s="66" t="s">
        <v>636</v>
      </c>
      <c r="C271" s="60" t="s">
        <v>267</v>
      </c>
      <c r="D271" s="173">
        <v>0</v>
      </c>
      <c r="E271" s="232">
        <v>0</v>
      </c>
      <c r="F271" s="232">
        <v>0</v>
      </c>
      <c r="G271" s="232"/>
      <c r="H271" s="176"/>
      <c r="I271" s="1"/>
    </row>
    <row r="272" spans="1:9" s="23" customFormat="1">
      <c r="A272" s="58" t="s">
        <v>637</v>
      </c>
      <c r="B272" s="68" t="s">
        <v>615</v>
      </c>
      <c r="C272" s="60" t="s">
        <v>267</v>
      </c>
      <c r="D272" s="173">
        <v>0</v>
      </c>
      <c r="E272" s="232">
        <v>0</v>
      </c>
      <c r="F272" s="232">
        <v>0</v>
      </c>
      <c r="G272" s="232"/>
      <c r="H272" s="176"/>
      <c r="I272" s="1"/>
    </row>
    <row r="273" spans="1:9" s="23" customFormat="1">
      <c r="A273" s="58" t="s">
        <v>635</v>
      </c>
      <c r="B273" s="66" t="s">
        <v>638</v>
      </c>
      <c r="C273" s="60" t="s">
        <v>267</v>
      </c>
      <c r="D273" s="173">
        <v>0</v>
      </c>
      <c r="E273" s="232">
        <v>0</v>
      </c>
      <c r="F273" s="232">
        <v>0</v>
      </c>
      <c r="G273" s="232"/>
      <c r="H273" s="176"/>
      <c r="I273" s="1"/>
    </row>
    <row r="274" spans="1:9" s="23" customFormat="1">
      <c r="A274" s="58" t="s">
        <v>639</v>
      </c>
      <c r="B274" s="68" t="s">
        <v>615</v>
      </c>
      <c r="C274" s="60" t="s">
        <v>267</v>
      </c>
      <c r="D274" s="173">
        <v>0</v>
      </c>
      <c r="E274" s="232">
        <v>0</v>
      </c>
      <c r="F274" s="232">
        <v>0</v>
      </c>
      <c r="G274" s="232"/>
      <c r="H274" s="176"/>
      <c r="I274" s="1"/>
    </row>
    <row r="275" spans="1:9" s="23" customFormat="1" ht="31.5">
      <c r="A275" s="58" t="s">
        <v>640</v>
      </c>
      <c r="B275" s="67" t="s">
        <v>641</v>
      </c>
      <c r="C275" s="60" t="s">
        <v>267</v>
      </c>
      <c r="D275" s="173">
        <v>0</v>
      </c>
      <c r="E275" s="232">
        <v>0</v>
      </c>
      <c r="F275" s="232">
        <v>0</v>
      </c>
      <c r="G275" s="232"/>
      <c r="H275" s="176"/>
      <c r="I275" s="1"/>
    </row>
    <row r="276" spans="1:9" s="23" customFormat="1">
      <c r="A276" s="58" t="s">
        <v>642</v>
      </c>
      <c r="B276" s="68" t="s">
        <v>615</v>
      </c>
      <c r="C276" s="60" t="s">
        <v>267</v>
      </c>
      <c r="D276" s="173">
        <v>0</v>
      </c>
      <c r="E276" s="232">
        <v>0</v>
      </c>
      <c r="F276" s="232">
        <v>0</v>
      </c>
      <c r="G276" s="232"/>
      <c r="H276" s="176"/>
      <c r="I276" s="1"/>
    </row>
    <row r="277" spans="1:9" s="23" customFormat="1">
      <c r="A277" s="58" t="s">
        <v>643</v>
      </c>
      <c r="B277" s="68" t="s">
        <v>288</v>
      </c>
      <c r="C277" s="60" t="s">
        <v>267</v>
      </c>
      <c r="D277" s="173">
        <v>0</v>
      </c>
      <c r="E277" s="232">
        <v>0</v>
      </c>
      <c r="F277" s="232">
        <v>0</v>
      </c>
      <c r="G277" s="232"/>
      <c r="H277" s="176"/>
      <c r="I277" s="1"/>
    </row>
    <row r="278" spans="1:9" s="23" customFormat="1">
      <c r="A278" s="58" t="s">
        <v>644</v>
      </c>
      <c r="B278" s="69" t="s">
        <v>615</v>
      </c>
      <c r="C278" s="60" t="s">
        <v>267</v>
      </c>
      <c r="D278" s="173">
        <v>0</v>
      </c>
      <c r="E278" s="232">
        <v>0</v>
      </c>
      <c r="F278" s="232">
        <v>0</v>
      </c>
      <c r="G278" s="232"/>
      <c r="H278" s="176"/>
      <c r="I278" s="1"/>
    </row>
    <row r="279" spans="1:9" s="23" customFormat="1">
      <c r="A279" s="58" t="s">
        <v>645</v>
      </c>
      <c r="B279" s="68" t="s">
        <v>290</v>
      </c>
      <c r="C279" s="60" t="s">
        <v>267</v>
      </c>
      <c r="D279" s="173">
        <v>0</v>
      </c>
      <c r="E279" s="232">
        <v>0</v>
      </c>
      <c r="F279" s="232">
        <v>0</v>
      </c>
      <c r="G279" s="232"/>
      <c r="H279" s="176"/>
      <c r="I279" s="1"/>
    </row>
    <row r="280" spans="1:9" s="23" customFormat="1">
      <c r="A280" s="58" t="s">
        <v>646</v>
      </c>
      <c r="B280" s="69" t="s">
        <v>615</v>
      </c>
      <c r="C280" s="60" t="s">
        <v>267</v>
      </c>
      <c r="D280" s="173">
        <v>0</v>
      </c>
      <c r="E280" s="232">
        <v>0</v>
      </c>
      <c r="F280" s="232">
        <v>0</v>
      </c>
      <c r="G280" s="232"/>
      <c r="H280" s="176"/>
      <c r="I280" s="1"/>
    </row>
    <row r="281" spans="1:9" s="23" customFormat="1">
      <c r="A281" s="58" t="s">
        <v>647</v>
      </c>
      <c r="B281" s="67" t="s">
        <v>648</v>
      </c>
      <c r="C281" s="60" t="s">
        <v>267</v>
      </c>
      <c r="D281" s="173">
        <v>0</v>
      </c>
      <c r="E281" s="234">
        <f>E254-E265-E269</f>
        <v>16.885592109999997</v>
      </c>
      <c r="F281" s="920">
        <f>D281-E281</f>
        <v>-16.885592109999997</v>
      </c>
      <c r="G281" s="232"/>
      <c r="H281" s="176"/>
      <c r="I281" s="1"/>
    </row>
    <row r="282" spans="1:9" s="23" customFormat="1">
      <c r="A282" s="58" t="s">
        <v>649</v>
      </c>
      <c r="B282" s="68" t="s">
        <v>615</v>
      </c>
      <c r="C282" s="60" t="s">
        <v>267</v>
      </c>
      <c r="D282" s="173">
        <v>0</v>
      </c>
      <c r="E282" s="232">
        <v>0</v>
      </c>
      <c r="F282" s="232">
        <v>0</v>
      </c>
      <c r="G282" s="232"/>
      <c r="H282" s="176"/>
      <c r="I282" s="1"/>
    </row>
    <row r="283" spans="1:9" s="23" customFormat="1">
      <c r="A283" s="58" t="s">
        <v>650</v>
      </c>
      <c r="B283" s="65" t="s">
        <v>651</v>
      </c>
      <c r="C283" s="60" t="s">
        <v>267</v>
      </c>
      <c r="D283" s="173">
        <v>18.3066</v>
      </c>
      <c r="E283" s="234">
        <v>22.396273260000001</v>
      </c>
      <c r="F283" s="920">
        <f>D283-E283</f>
        <v>-4.0896732600000014</v>
      </c>
      <c r="G283" s="920">
        <f>F283/D283*100</f>
        <v>-22.33988430402151</v>
      </c>
      <c r="H283" s="176"/>
      <c r="I283" s="1"/>
    </row>
    <row r="284" spans="1:9" s="23" customFormat="1">
      <c r="A284" s="58" t="s">
        <v>652</v>
      </c>
      <c r="B284" s="67" t="s">
        <v>653</v>
      </c>
      <c r="C284" s="60" t="s">
        <v>267</v>
      </c>
      <c r="D284" s="173">
        <v>0</v>
      </c>
      <c r="E284" s="232">
        <v>0</v>
      </c>
      <c r="F284" s="232">
        <v>0</v>
      </c>
      <c r="G284" s="920"/>
      <c r="H284" s="176"/>
      <c r="I284" s="1"/>
    </row>
    <row r="285" spans="1:9" s="23" customFormat="1">
      <c r="A285" s="58" t="s">
        <v>654</v>
      </c>
      <c r="B285" s="68" t="s">
        <v>615</v>
      </c>
      <c r="C285" s="60" t="s">
        <v>267</v>
      </c>
      <c r="D285" s="173">
        <v>0</v>
      </c>
      <c r="E285" s="232">
        <v>0</v>
      </c>
      <c r="F285" s="232">
        <v>0</v>
      </c>
      <c r="G285" s="920"/>
      <c r="H285" s="176"/>
      <c r="I285" s="1"/>
    </row>
    <row r="286" spans="1:9" s="23" customFormat="1">
      <c r="A286" s="58" t="s">
        <v>655</v>
      </c>
      <c r="B286" s="67" t="s">
        <v>656</v>
      </c>
      <c r="C286" s="60" t="s">
        <v>267</v>
      </c>
      <c r="D286" s="173">
        <v>10.78688</v>
      </c>
      <c r="E286" s="234">
        <v>4.6251902400000002</v>
      </c>
      <c r="F286" s="920">
        <f>D286-E286</f>
        <v>6.1616897599999998</v>
      </c>
      <c r="G286" s="920">
        <f t="shared" ref="G286:G295" si="12">F286/D286*100</f>
        <v>57.122075706784535</v>
      </c>
      <c r="H286" s="176"/>
      <c r="I286" s="1"/>
    </row>
    <row r="287" spans="1:9" s="23" customFormat="1">
      <c r="A287" s="58" t="s">
        <v>657</v>
      </c>
      <c r="B287" s="68" t="s">
        <v>485</v>
      </c>
      <c r="C287" s="60" t="s">
        <v>267</v>
      </c>
      <c r="D287" s="173">
        <v>0</v>
      </c>
      <c r="E287" s="232">
        <v>0</v>
      </c>
      <c r="F287" s="232">
        <v>0</v>
      </c>
      <c r="G287" s="920"/>
      <c r="H287" s="176"/>
      <c r="I287" s="1"/>
    </row>
    <row r="288" spans="1:9" s="23" customFormat="1">
      <c r="A288" s="58" t="s">
        <v>658</v>
      </c>
      <c r="B288" s="69" t="s">
        <v>615</v>
      </c>
      <c r="C288" s="60" t="s">
        <v>267</v>
      </c>
      <c r="D288" s="173">
        <v>0</v>
      </c>
      <c r="E288" s="232">
        <v>0</v>
      </c>
      <c r="F288" s="232">
        <v>0</v>
      </c>
      <c r="G288" s="920"/>
      <c r="H288" s="176"/>
      <c r="I288" s="1"/>
    </row>
    <row r="289" spans="1:9" s="23" customFormat="1">
      <c r="A289" s="58" t="s">
        <v>659</v>
      </c>
      <c r="B289" s="68" t="s">
        <v>660</v>
      </c>
      <c r="C289" s="60" t="s">
        <v>267</v>
      </c>
      <c r="D289" s="173">
        <v>0</v>
      </c>
      <c r="E289" s="232">
        <v>0</v>
      </c>
      <c r="F289" s="232">
        <v>0</v>
      </c>
      <c r="G289" s="920"/>
      <c r="H289" s="176"/>
      <c r="I289" s="1"/>
    </row>
    <row r="290" spans="1:9" s="23" customFormat="1">
      <c r="A290" s="58" t="s">
        <v>661</v>
      </c>
      <c r="B290" s="69" t="s">
        <v>615</v>
      </c>
      <c r="C290" s="60" t="s">
        <v>267</v>
      </c>
      <c r="D290" s="173">
        <v>0</v>
      </c>
      <c r="E290" s="232">
        <v>0</v>
      </c>
      <c r="F290" s="232">
        <v>0</v>
      </c>
      <c r="G290" s="920"/>
      <c r="H290" s="176"/>
      <c r="I290" s="1"/>
    </row>
    <row r="291" spans="1:9" s="23" customFormat="1" ht="31.5">
      <c r="A291" s="58" t="s">
        <v>662</v>
      </c>
      <c r="B291" s="67" t="s">
        <v>663</v>
      </c>
      <c r="C291" s="60" t="s">
        <v>267</v>
      </c>
      <c r="D291" s="173">
        <v>1.6697199999999999</v>
      </c>
      <c r="E291" s="234">
        <v>1.5008432899999999</v>
      </c>
      <c r="F291" s="920">
        <f>D291-E291</f>
        <v>0.16887670999999993</v>
      </c>
      <c r="G291" s="920">
        <f t="shared" si="12"/>
        <v>10.114073617133409</v>
      </c>
      <c r="H291" s="176"/>
      <c r="I291" s="1"/>
    </row>
    <row r="292" spans="1:9" s="23" customFormat="1">
      <c r="A292" s="58" t="s">
        <v>664</v>
      </c>
      <c r="B292" s="68" t="s">
        <v>615</v>
      </c>
      <c r="C292" s="60" t="s">
        <v>267</v>
      </c>
      <c r="D292" s="173">
        <v>0</v>
      </c>
      <c r="E292" s="232">
        <v>0</v>
      </c>
      <c r="F292" s="232">
        <v>0</v>
      </c>
      <c r="G292" s="920"/>
      <c r="H292" s="176"/>
      <c r="I292" s="1"/>
    </row>
    <row r="293" spans="1:9" s="23" customFormat="1">
      <c r="A293" s="58" t="s">
        <v>665</v>
      </c>
      <c r="B293" s="67" t="s">
        <v>666</v>
      </c>
      <c r="C293" s="60" t="s">
        <v>267</v>
      </c>
      <c r="D293" s="173">
        <v>0</v>
      </c>
      <c r="E293" s="232">
        <v>0</v>
      </c>
      <c r="F293" s="232">
        <v>0</v>
      </c>
      <c r="G293" s="920"/>
      <c r="H293" s="176"/>
      <c r="I293" s="1"/>
    </row>
    <row r="294" spans="1:9" s="23" customFormat="1">
      <c r="A294" s="58" t="s">
        <v>667</v>
      </c>
      <c r="B294" s="68" t="s">
        <v>615</v>
      </c>
      <c r="C294" s="60" t="s">
        <v>267</v>
      </c>
      <c r="D294" s="173">
        <v>0</v>
      </c>
      <c r="E294" s="232">
        <v>0</v>
      </c>
      <c r="F294" s="232">
        <v>0</v>
      </c>
      <c r="G294" s="920"/>
      <c r="H294" s="176"/>
      <c r="I294" s="1"/>
    </row>
    <row r="295" spans="1:9" s="23" customFormat="1">
      <c r="A295" s="58" t="s">
        <v>668</v>
      </c>
      <c r="B295" s="67" t="s">
        <v>669</v>
      </c>
      <c r="C295" s="60" t="s">
        <v>267</v>
      </c>
      <c r="D295" s="173">
        <v>2.2932000000000001</v>
      </c>
      <c r="E295" s="234">
        <v>3.0396329400000002</v>
      </c>
      <c r="F295" s="920">
        <f>D295-E295</f>
        <v>-0.74643294000000004</v>
      </c>
      <c r="G295" s="920">
        <f t="shared" si="12"/>
        <v>-32.549840397697537</v>
      </c>
      <c r="H295" s="176"/>
      <c r="I295" s="1"/>
    </row>
    <row r="296" spans="1:9" s="23" customFormat="1">
      <c r="A296" s="58" t="s">
        <v>670</v>
      </c>
      <c r="B296" s="68" t="s">
        <v>615</v>
      </c>
      <c r="C296" s="60" t="s">
        <v>267</v>
      </c>
      <c r="D296" s="173">
        <v>0</v>
      </c>
      <c r="E296" s="232">
        <v>0</v>
      </c>
      <c r="F296" s="232">
        <v>0</v>
      </c>
      <c r="G296" s="920"/>
      <c r="H296" s="176"/>
      <c r="I296" s="1"/>
    </row>
    <row r="297" spans="1:9" s="23" customFormat="1">
      <c r="A297" s="58" t="s">
        <v>671</v>
      </c>
      <c r="B297" s="67" t="s">
        <v>672</v>
      </c>
      <c r="C297" s="60" t="s">
        <v>267</v>
      </c>
      <c r="D297" s="173">
        <v>3.5568</v>
      </c>
      <c r="E297" s="234">
        <f>6.13813093+1.02975705</f>
        <v>7.1678879799999997</v>
      </c>
      <c r="F297" s="920">
        <f>D297-E297</f>
        <v>-3.6110879799999998</v>
      </c>
      <c r="G297" s="920">
        <f>F297/D297*100</f>
        <v>-101.52631522717049</v>
      </c>
      <c r="H297" s="176"/>
      <c r="I297" s="1"/>
    </row>
    <row r="298" spans="1:9" s="23" customFormat="1">
      <c r="A298" s="58" t="s">
        <v>673</v>
      </c>
      <c r="B298" s="68" t="s">
        <v>615</v>
      </c>
      <c r="C298" s="60" t="s">
        <v>267</v>
      </c>
      <c r="D298" s="173">
        <v>0</v>
      </c>
      <c r="E298" s="232">
        <v>0</v>
      </c>
      <c r="F298" s="232">
        <v>0</v>
      </c>
      <c r="G298" s="232"/>
      <c r="H298" s="176"/>
      <c r="I298" s="1"/>
    </row>
    <row r="299" spans="1:9" s="23" customFormat="1">
      <c r="A299" s="58" t="s">
        <v>674</v>
      </c>
      <c r="B299" s="67" t="s">
        <v>675</v>
      </c>
      <c r="C299" s="60" t="s">
        <v>267</v>
      </c>
      <c r="D299" s="173">
        <v>0</v>
      </c>
      <c r="E299" s="232">
        <v>0</v>
      </c>
      <c r="F299" s="232">
        <v>0</v>
      </c>
      <c r="G299" s="232"/>
      <c r="H299" s="176"/>
      <c r="I299" s="1"/>
    </row>
    <row r="300" spans="1:9" s="23" customFormat="1">
      <c r="A300" s="58" t="s">
        <v>676</v>
      </c>
      <c r="B300" s="68" t="s">
        <v>615</v>
      </c>
      <c r="C300" s="60" t="s">
        <v>267</v>
      </c>
      <c r="D300" s="173">
        <v>0</v>
      </c>
      <c r="E300" s="232">
        <v>0</v>
      </c>
      <c r="F300" s="232">
        <v>0</v>
      </c>
      <c r="G300" s="232"/>
      <c r="H300" s="176"/>
      <c r="I300" s="1"/>
    </row>
    <row r="301" spans="1:9" s="23" customFormat="1" ht="31.5">
      <c r="A301" s="58" t="s">
        <v>677</v>
      </c>
      <c r="B301" s="67" t="s">
        <v>678</v>
      </c>
      <c r="C301" s="60" t="s">
        <v>267</v>
      </c>
      <c r="D301" s="173">
        <v>0</v>
      </c>
      <c r="E301" s="234">
        <v>1.5639559300000001</v>
      </c>
      <c r="F301" s="920">
        <f>D301-E301</f>
        <v>-1.5639559300000001</v>
      </c>
      <c r="G301" s="232"/>
      <c r="H301" s="176"/>
      <c r="I301" s="1"/>
    </row>
    <row r="302" spans="1:9" s="23" customFormat="1">
      <c r="A302" s="58" t="s">
        <v>679</v>
      </c>
      <c r="B302" s="68" t="s">
        <v>615</v>
      </c>
      <c r="C302" s="60" t="s">
        <v>267</v>
      </c>
      <c r="D302" s="173">
        <v>0</v>
      </c>
      <c r="E302" s="232">
        <v>0</v>
      </c>
      <c r="F302" s="232">
        <v>0</v>
      </c>
      <c r="G302" s="232"/>
      <c r="H302" s="176"/>
      <c r="I302" s="1"/>
    </row>
    <row r="303" spans="1:9" s="23" customFormat="1">
      <c r="A303" s="58" t="s">
        <v>680</v>
      </c>
      <c r="B303" s="67" t="s">
        <v>681</v>
      </c>
      <c r="C303" s="60" t="s">
        <v>267</v>
      </c>
      <c r="D303" s="173">
        <v>0</v>
      </c>
      <c r="E303" s="234">
        <f>E283-E286-E291-E295-E297-E301</f>
        <v>4.4987628799999992</v>
      </c>
      <c r="F303" s="920">
        <f>D303-E303</f>
        <v>-4.4987628799999992</v>
      </c>
      <c r="G303" s="232"/>
      <c r="H303" s="176"/>
      <c r="I303" s="1"/>
    </row>
    <row r="304" spans="1:9" s="23" customFormat="1">
      <c r="A304" s="58" t="s">
        <v>682</v>
      </c>
      <c r="B304" s="68" t="s">
        <v>615</v>
      </c>
      <c r="C304" s="60" t="s">
        <v>267</v>
      </c>
      <c r="D304" s="173">
        <v>0</v>
      </c>
      <c r="E304" s="232">
        <v>0</v>
      </c>
      <c r="F304" s="232">
        <v>0</v>
      </c>
      <c r="G304" s="232"/>
      <c r="H304" s="176"/>
      <c r="I304" s="1"/>
    </row>
    <row r="305" spans="1:9" s="23" customFormat="1" ht="31.5">
      <c r="A305" s="58" t="s">
        <v>683</v>
      </c>
      <c r="B305" s="65" t="s">
        <v>684</v>
      </c>
      <c r="C305" s="60" t="s">
        <v>22</v>
      </c>
      <c r="D305" s="173">
        <v>0</v>
      </c>
      <c r="E305" s="232">
        <v>0</v>
      </c>
      <c r="F305" s="232">
        <v>0</v>
      </c>
      <c r="G305" s="232"/>
      <c r="H305" s="176"/>
      <c r="I305" s="1"/>
    </row>
    <row r="306" spans="1:9" s="23" customFormat="1">
      <c r="A306" s="58" t="s">
        <v>685</v>
      </c>
      <c r="B306" s="67" t="s">
        <v>686</v>
      </c>
      <c r="C306" s="60" t="s">
        <v>22</v>
      </c>
      <c r="D306" s="173">
        <v>0</v>
      </c>
      <c r="E306" s="232">
        <v>0</v>
      </c>
      <c r="F306" s="232">
        <v>0</v>
      </c>
      <c r="G306" s="232"/>
      <c r="H306" s="176"/>
      <c r="I306" s="1"/>
    </row>
    <row r="307" spans="1:9" s="23" customFormat="1" ht="31.5">
      <c r="A307" s="58" t="s">
        <v>687</v>
      </c>
      <c r="B307" s="67" t="s">
        <v>688</v>
      </c>
      <c r="C307" s="60" t="s">
        <v>22</v>
      </c>
      <c r="D307" s="173">
        <v>0</v>
      </c>
      <c r="E307" s="232">
        <v>0</v>
      </c>
      <c r="F307" s="232">
        <v>0</v>
      </c>
      <c r="G307" s="232"/>
      <c r="H307" s="176"/>
      <c r="I307" s="1"/>
    </row>
    <row r="308" spans="1:9" s="23" customFormat="1" ht="31.5">
      <c r="A308" s="58" t="s">
        <v>689</v>
      </c>
      <c r="B308" s="67" t="s">
        <v>690</v>
      </c>
      <c r="C308" s="60" t="s">
        <v>22</v>
      </c>
      <c r="D308" s="173">
        <v>0</v>
      </c>
      <c r="E308" s="232">
        <v>0</v>
      </c>
      <c r="F308" s="232">
        <v>0</v>
      </c>
      <c r="G308" s="232"/>
      <c r="H308" s="176"/>
      <c r="I308" s="1"/>
    </row>
    <row r="309" spans="1:9" s="23" customFormat="1" ht="31.5">
      <c r="A309" s="58" t="s">
        <v>691</v>
      </c>
      <c r="B309" s="67" t="s">
        <v>692</v>
      </c>
      <c r="C309" s="60" t="s">
        <v>22</v>
      </c>
      <c r="D309" s="173">
        <v>0</v>
      </c>
      <c r="E309" s="232">
        <v>0</v>
      </c>
      <c r="F309" s="232">
        <v>0</v>
      </c>
      <c r="G309" s="232"/>
      <c r="H309" s="176"/>
      <c r="I309" s="1"/>
    </row>
    <row r="310" spans="1:9" s="23" customFormat="1">
      <c r="A310" s="58" t="s">
        <v>693</v>
      </c>
      <c r="B310" s="66" t="s">
        <v>694</v>
      </c>
      <c r="C310" s="60" t="s">
        <v>22</v>
      </c>
      <c r="D310" s="173">
        <v>0</v>
      </c>
      <c r="E310" s="232">
        <v>0</v>
      </c>
      <c r="F310" s="232">
        <v>0</v>
      </c>
      <c r="G310" s="232"/>
      <c r="H310" s="176"/>
      <c r="I310" s="1"/>
    </row>
    <row r="311" spans="1:9" s="23" customFormat="1">
      <c r="A311" s="58" t="s">
        <v>695</v>
      </c>
      <c r="B311" s="66" t="s">
        <v>696</v>
      </c>
      <c r="C311" s="60" t="s">
        <v>22</v>
      </c>
      <c r="D311" s="173">
        <v>0</v>
      </c>
      <c r="E311" s="232">
        <v>0</v>
      </c>
      <c r="F311" s="232">
        <v>0</v>
      </c>
      <c r="G311" s="232"/>
      <c r="H311" s="176"/>
      <c r="I311" s="1"/>
    </row>
    <row r="312" spans="1:9" s="23" customFormat="1">
      <c r="A312" s="58" t="s">
        <v>697</v>
      </c>
      <c r="B312" s="66" t="s">
        <v>698</v>
      </c>
      <c r="C312" s="60" t="s">
        <v>22</v>
      </c>
      <c r="D312" s="173">
        <v>0</v>
      </c>
      <c r="E312" s="232">
        <v>0</v>
      </c>
      <c r="F312" s="232">
        <v>0</v>
      </c>
      <c r="G312" s="232"/>
      <c r="H312" s="176"/>
      <c r="I312" s="1"/>
    </row>
    <row r="313" spans="1:9" s="23" customFormat="1">
      <c r="A313" s="58" t="s">
        <v>699</v>
      </c>
      <c r="B313" s="66" t="s">
        <v>700</v>
      </c>
      <c r="C313" s="60" t="s">
        <v>22</v>
      </c>
      <c r="D313" s="173">
        <v>0</v>
      </c>
      <c r="E313" s="232">
        <v>0</v>
      </c>
      <c r="F313" s="232">
        <v>0</v>
      </c>
      <c r="G313" s="232"/>
      <c r="H313" s="176"/>
      <c r="I313" s="1"/>
    </row>
    <row r="314" spans="1:9" s="23" customFormat="1">
      <c r="A314" s="58" t="s">
        <v>701</v>
      </c>
      <c r="B314" s="66" t="s">
        <v>702</v>
      </c>
      <c r="C314" s="60" t="s">
        <v>22</v>
      </c>
      <c r="D314" s="173">
        <v>0</v>
      </c>
      <c r="E314" s="232">
        <v>0</v>
      </c>
      <c r="F314" s="238">
        <v>0</v>
      </c>
      <c r="G314" s="238"/>
      <c r="H314" s="214"/>
      <c r="I314" s="1"/>
    </row>
    <row r="315" spans="1:9" s="23" customFormat="1" ht="31.5">
      <c r="A315" s="58" t="s">
        <v>703</v>
      </c>
      <c r="B315" s="67" t="s">
        <v>704</v>
      </c>
      <c r="C315" s="60" t="s">
        <v>22</v>
      </c>
      <c r="D315" s="173">
        <v>0</v>
      </c>
      <c r="E315" s="232">
        <v>0</v>
      </c>
      <c r="F315" s="238">
        <v>0</v>
      </c>
      <c r="G315" s="238"/>
      <c r="H315" s="214"/>
      <c r="I315" s="1"/>
    </row>
    <row r="316" spans="1:9" s="23" customFormat="1">
      <c r="A316" s="58" t="s">
        <v>705</v>
      </c>
      <c r="B316" s="90" t="s">
        <v>288</v>
      </c>
      <c r="C316" s="60" t="s">
        <v>22</v>
      </c>
      <c r="D316" s="173">
        <v>0</v>
      </c>
      <c r="E316" s="232">
        <v>0</v>
      </c>
      <c r="F316" s="232">
        <v>0</v>
      </c>
      <c r="G316" s="232"/>
      <c r="H316" s="176"/>
      <c r="I316" s="1"/>
    </row>
    <row r="317" spans="1:9" s="23" customFormat="1" ht="16.5" thickBot="1">
      <c r="A317" s="77" t="s">
        <v>706</v>
      </c>
      <c r="B317" s="91" t="s">
        <v>290</v>
      </c>
      <c r="C317" s="79" t="s">
        <v>22</v>
      </c>
      <c r="D317" s="220">
        <v>0</v>
      </c>
      <c r="E317" s="242">
        <v>0</v>
      </c>
      <c r="F317" s="242">
        <v>0</v>
      </c>
      <c r="G317" s="242"/>
      <c r="H317" s="222"/>
      <c r="I317" s="1"/>
    </row>
    <row r="318" spans="1:9" s="23" customFormat="1" ht="19.5" thickBot="1">
      <c r="A318" s="1056" t="s">
        <v>707</v>
      </c>
      <c r="B318" s="1057"/>
      <c r="C318" s="1057"/>
      <c r="D318" s="1057"/>
      <c r="E318" s="1057"/>
      <c r="F318" s="1057"/>
      <c r="G318" s="1057"/>
      <c r="H318" s="1058"/>
      <c r="I318" s="1"/>
    </row>
    <row r="319" spans="1:9" ht="31.5">
      <c r="A319" s="82" t="s">
        <v>708</v>
      </c>
      <c r="B319" s="88" t="s">
        <v>709</v>
      </c>
      <c r="C319" s="83" t="s">
        <v>176</v>
      </c>
      <c r="D319" s="92" t="s">
        <v>710</v>
      </c>
      <c r="E319" s="92" t="s">
        <v>710</v>
      </c>
      <c r="F319" s="92"/>
      <c r="G319" s="92" t="s">
        <v>710</v>
      </c>
      <c r="H319" s="93" t="s">
        <v>710</v>
      </c>
    </row>
    <row r="320" spans="1:9">
      <c r="A320" s="58" t="s">
        <v>711</v>
      </c>
      <c r="B320" s="65" t="s">
        <v>712</v>
      </c>
      <c r="C320" s="60" t="s">
        <v>165</v>
      </c>
      <c r="D320" s="61"/>
      <c r="E320" s="926"/>
      <c r="F320" s="909"/>
      <c r="G320" s="909"/>
      <c r="H320" s="64"/>
    </row>
    <row r="321" spans="1:8">
      <c r="A321" s="58" t="s">
        <v>713</v>
      </c>
      <c r="B321" s="65" t="s">
        <v>714</v>
      </c>
      <c r="C321" s="60" t="s">
        <v>715</v>
      </c>
      <c r="D321" s="61"/>
      <c r="E321" s="926"/>
      <c r="F321" s="909"/>
      <c r="G321" s="909"/>
      <c r="H321" s="64"/>
    </row>
    <row r="322" spans="1:8">
      <c r="A322" s="58" t="s">
        <v>716</v>
      </c>
      <c r="B322" s="65" t="s">
        <v>717</v>
      </c>
      <c r="C322" s="60" t="s">
        <v>165</v>
      </c>
      <c r="D322" s="61"/>
      <c r="E322" s="926"/>
      <c r="F322" s="909"/>
      <c r="G322" s="909"/>
      <c r="H322" s="64"/>
    </row>
    <row r="323" spans="1:8">
      <c r="A323" s="58" t="s">
        <v>718</v>
      </c>
      <c r="B323" s="65" t="s">
        <v>719</v>
      </c>
      <c r="C323" s="60" t="s">
        <v>715</v>
      </c>
      <c r="D323" s="61"/>
      <c r="E323" s="926"/>
      <c r="F323" s="909"/>
      <c r="G323" s="909"/>
      <c r="H323" s="64"/>
    </row>
    <row r="324" spans="1:8">
      <c r="A324" s="58" t="s">
        <v>720</v>
      </c>
      <c r="B324" s="65" t="s">
        <v>721</v>
      </c>
      <c r="C324" s="60" t="s">
        <v>722</v>
      </c>
      <c r="D324" s="61"/>
      <c r="E324" s="926"/>
      <c r="F324" s="909"/>
      <c r="G324" s="909"/>
      <c r="H324" s="64"/>
    </row>
    <row r="325" spans="1:8">
      <c r="A325" s="58" t="s">
        <v>723</v>
      </c>
      <c r="B325" s="65" t="s">
        <v>724</v>
      </c>
      <c r="C325" s="60" t="s">
        <v>176</v>
      </c>
      <c r="D325" s="26" t="s">
        <v>710</v>
      </c>
      <c r="E325" s="26" t="s">
        <v>710</v>
      </c>
      <c r="F325" s="26"/>
      <c r="G325" s="26" t="s">
        <v>710</v>
      </c>
      <c r="H325" s="94" t="s">
        <v>710</v>
      </c>
    </row>
    <row r="326" spans="1:8">
      <c r="A326" s="58" t="s">
        <v>725</v>
      </c>
      <c r="B326" s="67" t="s">
        <v>726</v>
      </c>
      <c r="C326" s="60" t="s">
        <v>722</v>
      </c>
      <c r="D326" s="61"/>
      <c r="E326" s="926"/>
      <c r="F326" s="909"/>
      <c r="G326" s="909"/>
      <c r="H326" s="64"/>
    </row>
    <row r="327" spans="1:8">
      <c r="A327" s="58" t="s">
        <v>727</v>
      </c>
      <c r="B327" s="67" t="s">
        <v>728</v>
      </c>
      <c r="C327" s="60" t="s">
        <v>729</v>
      </c>
      <c r="D327" s="61"/>
      <c r="E327" s="926"/>
      <c r="F327" s="909"/>
      <c r="G327" s="909"/>
      <c r="H327" s="64"/>
    </row>
    <row r="328" spans="1:8">
      <c r="A328" s="58" t="s">
        <v>730</v>
      </c>
      <c r="B328" s="65" t="s">
        <v>731</v>
      </c>
      <c r="C328" s="60" t="s">
        <v>176</v>
      </c>
      <c r="D328" s="26" t="s">
        <v>710</v>
      </c>
      <c r="E328" s="26" t="s">
        <v>710</v>
      </c>
      <c r="F328" s="26"/>
      <c r="G328" s="26" t="s">
        <v>710</v>
      </c>
      <c r="H328" s="94" t="s">
        <v>710</v>
      </c>
    </row>
    <row r="329" spans="1:8">
      <c r="A329" s="58" t="s">
        <v>732</v>
      </c>
      <c r="B329" s="67" t="s">
        <v>726</v>
      </c>
      <c r="C329" s="60" t="s">
        <v>722</v>
      </c>
      <c r="D329" s="61"/>
      <c r="E329" s="926"/>
      <c r="F329" s="909"/>
      <c r="G329" s="909"/>
      <c r="H329" s="64"/>
    </row>
    <row r="330" spans="1:8">
      <c r="A330" s="58" t="s">
        <v>733</v>
      </c>
      <c r="B330" s="67" t="s">
        <v>734</v>
      </c>
      <c r="C330" s="60" t="s">
        <v>165</v>
      </c>
      <c r="D330" s="61"/>
      <c r="E330" s="926"/>
      <c r="F330" s="909"/>
      <c r="G330" s="909"/>
      <c r="H330" s="64"/>
    </row>
    <row r="331" spans="1:8">
      <c r="A331" s="58" t="s">
        <v>735</v>
      </c>
      <c r="B331" s="67" t="s">
        <v>728</v>
      </c>
      <c r="C331" s="60" t="s">
        <v>729</v>
      </c>
      <c r="D331" s="61"/>
      <c r="E331" s="926"/>
      <c r="F331" s="909"/>
      <c r="G331" s="909"/>
      <c r="H331" s="64"/>
    </row>
    <row r="332" spans="1:8">
      <c r="A332" s="58" t="s">
        <v>736</v>
      </c>
      <c r="B332" s="65" t="s">
        <v>737</v>
      </c>
      <c r="C332" s="60" t="s">
        <v>176</v>
      </c>
      <c r="D332" s="26" t="s">
        <v>710</v>
      </c>
      <c r="E332" s="26" t="s">
        <v>710</v>
      </c>
      <c r="F332" s="26"/>
      <c r="G332" s="26" t="s">
        <v>710</v>
      </c>
      <c r="H332" s="94" t="s">
        <v>710</v>
      </c>
    </row>
    <row r="333" spans="1:8">
      <c r="A333" s="58" t="s">
        <v>738</v>
      </c>
      <c r="B333" s="67" t="s">
        <v>726</v>
      </c>
      <c r="C333" s="60" t="s">
        <v>722</v>
      </c>
      <c r="D333" s="61"/>
      <c r="E333" s="926"/>
      <c r="F333" s="909"/>
      <c r="G333" s="909"/>
      <c r="H333" s="64"/>
    </row>
    <row r="334" spans="1:8">
      <c r="A334" s="58" t="s">
        <v>739</v>
      </c>
      <c r="B334" s="67" t="s">
        <v>728</v>
      </c>
      <c r="C334" s="60" t="s">
        <v>729</v>
      </c>
      <c r="D334" s="61"/>
      <c r="E334" s="926"/>
      <c r="F334" s="909"/>
      <c r="G334" s="909"/>
      <c r="H334" s="64"/>
    </row>
    <row r="335" spans="1:8">
      <c r="A335" s="58" t="s">
        <v>740</v>
      </c>
      <c r="B335" s="65" t="s">
        <v>741</v>
      </c>
      <c r="C335" s="60" t="s">
        <v>176</v>
      </c>
      <c r="D335" s="26" t="s">
        <v>710</v>
      </c>
      <c r="E335" s="26" t="s">
        <v>710</v>
      </c>
      <c r="F335" s="26"/>
      <c r="G335" s="26" t="s">
        <v>710</v>
      </c>
      <c r="H335" s="94" t="s">
        <v>710</v>
      </c>
    </row>
    <row r="336" spans="1:8">
      <c r="A336" s="58" t="s">
        <v>742</v>
      </c>
      <c r="B336" s="67" t="s">
        <v>726</v>
      </c>
      <c r="C336" s="60" t="s">
        <v>722</v>
      </c>
      <c r="D336" s="61"/>
      <c r="E336" s="926"/>
      <c r="F336" s="909"/>
      <c r="G336" s="909"/>
      <c r="H336" s="64"/>
    </row>
    <row r="337" spans="1:9">
      <c r="A337" s="58" t="s">
        <v>743</v>
      </c>
      <c r="B337" s="67" t="s">
        <v>734</v>
      </c>
      <c r="C337" s="60" t="s">
        <v>165</v>
      </c>
      <c r="D337" s="61"/>
      <c r="E337" s="926"/>
      <c r="F337" s="909"/>
      <c r="G337" s="909"/>
      <c r="H337" s="64"/>
    </row>
    <row r="338" spans="1:9">
      <c r="A338" s="58" t="s">
        <v>744</v>
      </c>
      <c r="B338" s="67" t="s">
        <v>728</v>
      </c>
      <c r="C338" s="60" t="s">
        <v>729</v>
      </c>
      <c r="D338" s="61"/>
      <c r="E338" s="926"/>
      <c r="F338" s="909"/>
      <c r="G338" s="909"/>
      <c r="H338" s="64"/>
    </row>
    <row r="339" spans="1:9">
      <c r="A339" s="82" t="s">
        <v>745</v>
      </c>
      <c r="B339" s="88" t="s">
        <v>746</v>
      </c>
      <c r="C339" s="83" t="s">
        <v>176</v>
      </c>
      <c r="D339" s="26" t="s">
        <v>710</v>
      </c>
      <c r="E339" s="26" t="s">
        <v>710</v>
      </c>
      <c r="F339" s="92"/>
      <c r="G339" s="92" t="s">
        <v>710</v>
      </c>
      <c r="H339" s="93" t="s">
        <v>710</v>
      </c>
    </row>
    <row r="340" spans="1:9">
      <c r="A340" s="58" t="s">
        <v>747</v>
      </c>
      <c r="B340" s="65" t="s">
        <v>748</v>
      </c>
      <c r="C340" s="60" t="s">
        <v>722</v>
      </c>
      <c r="D340" s="173">
        <v>153.44917100000001</v>
      </c>
      <c r="E340" s="931">
        <v>41.032311999999997</v>
      </c>
      <c r="F340" s="234">
        <f>D340-E340</f>
        <v>112.41685900000002</v>
      </c>
      <c r="G340" s="234">
        <f>F340/D340*100</f>
        <v>73.259997605330824</v>
      </c>
      <c r="H340" s="176"/>
    </row>
    <row r="341" spans="1:9" ht="31.5">
      <c r="A341" s="58" t="s">
        <v>749</v>
      </c>
      <c r="B341" s="67" t="s">
        <v>750</v>
      </c>
      <c r="C341" s="60" t="s">
        <v>722</v>
      </c>
      <c r="D341" s="173">
        <v>34.046999999999997</v>
      </c>
      <c r="E341" s="931">
        <f>E342+E343</f>
        <v>9.0675679999999996</v>
      </c>
      <c r="F341" s="234">
        <f t="shared" ref="F341:F344" si="13">D341-E341</f>
        <v>24.979431999999996</v>
      </c>
      <c r="G341" s="234">
        <f t="shared" ref="G341:G350" si="14">F341/D341*100</f>
        <v>73.367497870590654</v>
      </c>
      <c r="H341" s="176"/>
    </row>
    <row r="342" spans="1:9">
      <c r="A342" s="58" t="s">
        <v>751</v>
      </c>
      <c r="B342" s="90" t="s">
        <v>752</v>
      </c>
      <c r="C342" s="60" t="s">
        <v>722</v>
      </c>
      <c r="D342" s="173">
        <v>9.1370000000000005</v>
      </c>
      <c r="E342" s="931">
        <v>2.7559209999999998</v>
      </c>
      <c r="F342" s="234">
        <f t="shared" si="13"/>
        <v>6.3810790000000006</v>
      </c>
      <c r="G342" s="234">
        <f t="shared" si="14"/>
        <v>69.837791397614097</v>
      </c>
      <c r="H342" s="176"/>
    </row>
    <row r="343" spans="1:9">
      <c r="A343" s="58" t="s">
        <v>753</v>
      </c>
      <c r="B343" s="90" t="s">
        <v>754</v>
      </c>
      <c r="C343" s="60" t="s">
        <v>722</v>
      </c>
      <c r="D343" s="173">
        <v>24.91</v>
      </c>
      <c r="E343" s="931">
        <v>6.3116469999999998</v>
      </c>
      <c r="F343" s="234">
        <f t="shared" si="13"/>
        <v>18.598352999999999</v>
      </c>
      <c r="G343" s="234">
        <f t="shared" si="14"/>
        <v>74.662195905258926</v>
      </c>
      <c r="H343" s="176"/>
    </row>
    <row r="344" spans="1:9">
      <c r="A344" s="58" t="s">
        <v>755</v>
      </c>
      <c r="B344" s="65" t="s">
        <v>756</v>
      </c>
      <c r="C344" s="60" t="s">
        <v>722</v>
      </c>
      <c r="D344" s="173">
        <v>23.499359999999982</v>
      </c>
      <c r="E344" s="931">
        <v>4.9413270000000002</v>
      </c>
      <c r="F344" s="234">
        <f t="shared" si="13"/>
        <v>18.55803299999998</v>
      </c>
      <c r="G344" s="234">
        <f t="shared" si="14"/>
        <v>78.972503932021951</v>
      </c>
      <c r="H344" s="176"/>
    </row>
    <row r="345" spans="1:9">
      <c r="A345" s="58" t="s">
        <v>757</v>
      </c>
      <c r="B345" s="65" t="s">
        <v>758</v>
      </c>
      <c r="C345" s="60" t="s">
        <v>165</v>
      </c>
      <c r="D345" s="173" t="s">
        <v>1144</v>
      </c>
      <c r="E345" s="931" t="s">
        <v>1145</v>
      </c>
      <c r="F345" s="234"/>
      <c r="G345" s="234"/>
      <c r="H345" s="176"/>
    </row>
    <row r="346" spans="1:9" ht="31.5">
      <c r="A346" s="58" t="s">
        <v>759</v>
      </c>
      <c r="B346" s="67" t="s">
        <v>760</v>
      </c>
      <c r="C346" s="60" t="s">
        <v>165</v>
      </c>
      <c r="D346" s="173">
        <v>4.59</v>
      </c>
      <c r="E346" s="500">
        <f>E347+E348</f>
        <v>4.5869999999999997</v>
      </c>
      <c r="F346" s="234">
        <f>D346-E346</f>
        <v>3.0000000000001137E-3</v>
      </c>
      <c r="G346" s="234">
        <f>F346/D346*100</f>
        <v>6.5359477124185481E-2</v>
      </c>
      <c r="H346" s="176"/>
    </row>
    <row r="347" spans="1:9">
      <c r="A347" s="58" t="s">
        <v>761</v>
      </c>
      <c r="B347" s="90" t="s">
        <v>752</v>
      </c>
      <c r="C347" s="60" t="s">
        <v>165</v>
      </c>
      <c r="D347" s="173">
        <v>1.26</v>
      </c>
      <c r="E347" s="912">
        <v>1.3939999999999999</v>
      </c>
      <c r="F347" s="234">
        <f t="shared" ref="F347:F350" si="15">D347-E347</f>
        <v>-0.1339999999999999</v>
      </c>
      <c r="G347" s="234">
        <f t="shared" si="14"/>
        <v>-10.634920634920626</v>
      </c>
      <c r="H347" s="176"/>
    </row>
    <row r="348" spans="1:9">
      <c r="A348" s="58" t="s">
        <v>762</v>
      </c>
      <c r="B348" s="90" t="s">
        <v>754</v>
      </c>
      <c r="C348" s="60" t="s">
        <v>165</v>
      </c>
      <c r="D348" s="173">
        <v>3.33</v>
      </c>
      <c r="E348" s="912">
        <v>3.1930000000000001</v>
      </c>
      <c r="F348" s="234">
        <f t="shared" si="15"/>
        <v>0.13700000000000001</v>
      </c>
      <c r="G348" s="234">
        <f t="shared" si="14"/>
        <v>4.1141141141141144</v>
      </c>
      <c r="H348" s="176"/>
      <c r="I348" s="912"/>
    </row>
    <row r="349" spans="1:9">
      <c r="A349" s="58" t="s">
        <v>763</v>
      </c>
      <c r="B349" s="65" t="s">
        <v>764</v>
      </c>
      <c r="C349" s="60" t="s">
        <v>765</v>
      </c>
      <c r="D349" s="173">
        <v>4578.8693999999996</v>
      </c>
      <c r="E349" s="932">
        <v>4174.87</v>
      </c>
      <c r="F349" s="234">
        <f>D349-E349</f>
        <v>403.9993999999997</v>
      </c>
      <c r="G349" s="234">
        <f t="shared" si="14"/>
        <v>8.8231256388312733</v>
      </c>
      <c r="H349" s="176"/>
    </row>
    <row r="350" spans="1:9" ht="31.5">
      <c r="A350" s="58" t="s">
        <v>766</v>
      </c>
      <c r="B350" s="65" t="s">
        <v>767</v>
      </c>
      <c r="C350" s="60" t="s">
        <v>267</v>
      </c>
      <c r="D350" s="173">
        <v>283.26337999999998</v>
      </c>
      <c r="E350" s="939">
        <f>E29-E63-E64-E57</f>
        <v>52.076314699999998</v>
      </c>
      <c r="F350" s="234">
        <f t="shared" si="15"/>
        <v>231.18706529999997</v>
      </c>
      <c r="G350" s="234">
        <f t="shared" si="14"/>
        <v>81.615585219663757</v>
      </c>
      <c r="H350" s="176"/>
    </row>
    <row r="351" spans="1:9">
      <c r="A351" s="58" t="s">
        <v>768</v>
      </c>
      <c r="B351" s="86" t="s">
        <v>769</v>
      </c>
      <c r="C351" s="60" t="s">
        <v>176</v>
      </c>
      <c r="D351" s="26" t="s">
        <v>710</v>
      </c>
      <c r="E351" s="26" t="s">
        <v>710</v>
      </c>
      <c r="F351" s="26"/>
      <c r="G351" s="26" t="s">
        <v>710</v>
      </c>
      <c r="H351" s="94" t="s">
        <v>710</v>
      </c>
    </row>
    <row r="352" spans="1:9">
      <c r="A352" s="58" t="s">
        <v>770</v>
      </c>
      <c r="B352" s="65" t="s">
        <v>771</v>
      </c>
      <c r="C352" s="60" t="s">
        <v>722</v>
      </c>
      <c r="D352" s="61"/>
      <c r="E352" s="926"/>
      <c r="F352" s="909"/>
      <c r="G352" s="909"/>
      <c r="H352" s="64"/>
    </row>
    <row r="353" spans="1:8">
      <c r="A353" s="58" t="s">
        <v>772</v>
      </c>
      <c r="B353" s="65" t="s">
        <v>773</v>
      </c>
      <c r="C353" s="60" t="s">
        <v>715</v>
      </c>
      <c r="D353" s="61"/>
      <c r="E353" s="926"/>
      <c r="F353" s="909"/>
      <c r="G353" s="909"/>
      <c r="H353" s="64"/>
    </row>
    <row r="354" spans="1:8" ht="47.25">
      <c r="A354" s="58" t="s">
        <v>774</v>
      </c>
      <c r="B354" s="65" t="s">
        <v>775</v>
      </c>
      <c r="C354" s="60" t="s">
        <v>267</v>
      </c>
      <c r="D354" s="61"/>
      <c r="E354" s="926"/>
      <c r="F354" s="909"/>
      <c r="G354" s="909"/>
      <c r="H354" s="64"/>
    </row>
    <row r="355" spans="1:8" ht="31.5">
      <c r="A355" s="58" t="s">
        <v>776</v>
      </c>
      <c r="B355" s="65" t="s">
        <v>777</v>
      </c>
      <c r="C355" s="60" t="s">
        <v>267</v>
      </c>
      <c r="D355" s="61"/>
      <c r="E355" s="926"/>
      <c r="F355" s="909"/>
      <c r="G355" s="909"/>
      <c r="H355" s="64"/>
    </row>
    <row r="356" spans="1:8">
      <c r="A356" s="58" t="s">
        <v>778</v>
      </c>
      <c r="B356" s="86" t="s">
        <v>779</v>
      </c>
      <c r="C356" s="94" t="s">
        <v>176</v>
      </c>
      <c r="D356" s="26" t="s">
        <v>710</v>
      </c>
      <c r="E356" s="26" t="s">
        <v>710</v>
      </c>
      <c r="F356" s="26"/>
      <c r="G356" s="26" t="s">
        <v>710</v>
      </c>
      <c r="H356" s="94" t="s">
        <v>710</v>
      </c>
    </row>
    <row r="357" spans="1:8">
      <c r="A357" s="58" t="s">
        <v>780</v>
      </c>
      <c r="B357" s="65" t="s">
        <v>781</v>
      </c>
      <c r="C357" s="60" t="s">
        <v>165</v>
      </c>
      <c r="D357" s="61"/>
      <c r="E357" s="926"/>
      <c r="F357" s="909"/>
      <c r="G357" s="909"/>
      <c r="H357" s="64"/>
    </row>
    <row r="358" spans="1:8" ht="47.25">
      <c r="A358" s="58" t="s">
        <v>782</v>
      </c>
      <c r="B358" s="67" t="s">
        <v>783</v>
      </c>
      <c r="C358" s="60" t="s">
        <v>165</v>
      </c>
      <c r="D358" s="61"/>
      <c r="E358" s="926"/>
      <c r="F358" s="909"/>
      <c r="G358" s="909"/>
      <c r="H358" s="64"/>
    </row>
    <row r="359" spans="1:8" ht="47.25">
      <c r="A359" s="58" t="s">
        <v>784</v>
      </c>
      <c r="B359" s="67" t="s">
        <v>785</v>
      </c>
      <c r="C359" s="60" t="s">
        <v>165</v>
      </c>
      <c r="D359" s="61"/>
      <c r="E359" s="926"/>
      <c r="F359" s="909"/>
      <c r="G359" s="909"/>
      <c r="H359" s="64"/>
    </row>
    <row r="360" spans="1:8" ht="31.5">
      <c r="A360" s="58" t="s">
        <v>786</v>
      </c>
      <c r="B360" s="67" t="s">
        <v>787</v>
      </c>
      <c r="C360" s="60" t="s">
        <v>165</v>
      </c>
      <c r="D360" s="61"/>
      <c r="E360" s="926"/>
      <c r="F360" s="909"/>
      <c r="G360" s="909"/>
      <c r="H360" s="64"/>
    </row>
    <row r="361" spans="1:8">
      <c r="A361" s="58" t="s">
        <v>788</v>
      </c>
      <c r="B361" s="65" t="s">
        <v>789</v>
      </c>
      <c r="C361" s="60" t="s">
        <v>722</v>
      </c>
      <c r="D361" s="61"/>
      <c r="E361" s="926"/>
      <c r="F361" s="909"/>
      <c r="G361" s="909"/>
      <c r="H361" s="64"/>
    </row>
    <row r="362" spans="1:8" ht="31.5">
      <c r="A362" s="58" t="s">
        <v>790</v>
      </c>
      <c r="B362" s="67" t="s">
        <v>791</v>
      </c>
      <c r="C362" s="60" t="s">
        <v>722</v>
      </c>
      <c r="D362" s="61"/>
      <c r="E362" s="926"/>
      <c r="F362" s="909"/>
      <c r="G362" s="909"/>
      <c r="H362" s="64"/>
    </row>
    <row r="363" spans="1:8">
      <c r="A363" s="58" t="s">
        <v>792</v>
      </c>
      <c r="B363" s="67" t="s">
        <v>793</v>
      </c>
      <c r="C363" s="60" t="s">
        <v>722</v>
      </c>
      <c r="D363" s="61"/>
      <c r="E363" s="926"/>
      <c r="F363" s="909"/>
      <c r="G363" s="909"/>
      <c r="H363" s="64"/>
    </row>
    <row r="364" spans="1:8" ht="31.5">
      <c r="A364" s="58" t="s">
        <v>794</v>
      </c>
      <c r="B364" s="65" t="s">
        <v>795</v>
      </c>
      <c r="C364" s="60" t="s">
        <v>267</v>
      </c>
      <c r="D364" s="61"/>
      <c r="E364" s="926"/>
      <c r="F364" s="909"/>
      <c r="G364" s="909"/>
      <c r="H364" s="64"/>
    </row>
    <row r="365" spans="1:8">
      <c r="A365" s="58" t="s">
        <v>796</v>
      </c>
      <c r="B365" s="67" t="s">
        <v>797</v>
      </c>
      <c r="C365" s="60" t="s">
        <v>267</v>
      </c>
      <c r="D365" s="73"/>
      <c r="E365" s="926"/>
      <c r="F365" s="74"/>
      <c r="G365" s="74"/>
      <c r="H365" s="75"/>
    </row>
    <row r="366" spans="1:8">
      <c r="A366" s="58" t="s">
        <v>798</v>
      </c>
      <c r="B366" s="67" t="s">
        <v>290</v>
      </c>
      <c r="C366" s="60" t="s">
        <v>267</v>
      </c>
      <c r="D366" s="73"/>
      <c r="E366" s="926"/>
      <c r="F366" s="74"/>
      <c r="G366" s="74"/>
      <c r="H366" s="75"/>
    </row>
    <row r="367" spans="1:8" ht="16.5" thickBot="1">
      <c r="A367" s="77" t="s">
        <v>799</v>
      </c>
      <c r="B367" s="95" t="s">
        <v>800</v>
      </c>
      <c r="C367" s="79" t="s">
        <v>801</v>
      </c>
      <c r="D367" s="249">
        <v>122</v>
      </c>
      <c r="E367" s="242">
        <v>113</v>
      </c>
      <c r="F367" s="921">
        <f>D367-E367</f>
        <v>9</v>
      </c>
      <c r="G367" s="242">
        <f>F367/D367*100</f>
        <v>7.3770491803278686</v>
      </c>
      <c r="H367" s="250"/>
    </row>
    <row r="368" spans="1:8">
      <c r="A368" s="1059" t="s">
        <v>802</v>
      </c>
      <c r="B368" s="1060"/>
      <c r="C368" s="1060"/>
      <c r="D368" s="1060"/>
      <c r="E368" s="1060"/>
      <c r="F368" s="1060"/>
      <c r="G368" s="1060"/>
      <c r="H368" s="1061"/>
    </row>
    <row r="369" spans="1:8" ht="16.5" thickBot="1">
      <c r="A369" s="1059"/>
      <c r="B369" s="1060"/>
      <c r="C369" s="1060"/>
      <c r="D369" s="1060"/>
      <c r="E369" s="1060"/>
      <c r="F369" s="1060"/>
      <c r="G369" s="1060"/>
      <c r="H369" s="1061"/>
    </row>
    <row r="370" spans="1:8" ht="51.75" customHeight="1">
      <c r="A370" s="1047" t="s">
        <v>257</v>
      </c>
      <c r="B370" s="1049" t="s">
        <v>258</v>
      </c>
      <c r="C370" s="1051" t="s">
        <v>259</v>
      </c>
      <c r="D370" s="1053" t="s">
        <v>1118</v>
      </c>
      <c r="E370" s="1054"/>
      <c r="F370" s="1055" t="s">
        <v>803</v>
      </c>
      <c r="G370" s="1054"/>
      <c r="H370" s="1041" t="s">
        <v>12</v>
      </c>
    </row>
    <row r="371" spans="1:8">
      <c r="A371" s="1048"/>
      <c r="B371" s="1050"/>
      <c r="C371" s="1052"/>
      <c r="D371" s="48" t="s">
        <v>260</v>
      </c>
      <c r="E371" s="49" t="s">
        <v>14</v>
      </c>
      <c r="F371" s="49" t="s">
        <v>261</v>
      </c>
      <c r="G371" s="48" t="s">
        <v>262</v>
      </c>
      <c r="H371" s="1042"/>
    </row>
    <row r="372" spans="1:8" ht="16.5" thickBot="1">
      <c r="A372" s="96">
        <v>1</v>
      </c>
      <c r="B372" s="97">
        <v>2</v>
      </c>
      <c r="C372" s="98">
        <v>3</v>
      </c>
      <c r="D372" s="99">
        <v>4</v>
      </c>
      <c r="E372" s="100">
        <v>5</v>
      </c>
      <c r="F372" s="100">
        <v>6</v>
      </c>
      <c r="G372" s="100">
        <v>7</v>
      </c>
      <c r="H372" s="101">
        <v>8</v>
      </c>
    </row>
    <row r="373" spans="1:8">
      <c r="A373" s="1043" t="s">
        <v>804</v>
      </c>
      <c r="B373" s="1044"/>
      <c r="C373" s="83" t="s">
        <v>267</v>
      </c>
      <c r="D373" s="298">
        <v>22.131391000000001</v>
      </c>
      <c r="E373" s="298">
        <v>0</v>
      </c>
      <c r="F373" s="300">
        <f>D373-E373</f>
        <v>22.131391000000001</v>
      </c>
      <c r="G373" s="300">
        <f>F373/D373*100</f>
        <v>100</v>
      </c>
      <c r="H373" s="301"/>
    </row>
    <row r="374" spans="1:8">
      <c r="A374" s="58" t="s">
        <v>265</v>
      </c>
      <c r="B374" s="102" t="s">
        <v>805</v>
      </c>
      <c r="C374" s="60" t="s">
        <v>267</v>
      </c>
      <c r="D374" s="298">
        <v>22.131391000000001</v>
      </c>
      <c r="E374" s="298">
        <v>0</v>
      </c>
      <c r="F374" s="300">
        <f t="shared" ref="F374:F376" si="16">D374-E374</f>
        <v>22.131391000000001</v>
      </c>
      <c r="G374" s="300">
        <f t="shared" ref="G374:G375" si="17">F374/D374*100</f>
        <v>100</v>
      </c>
      <c r="H374" s="304"/>
    </row>
    <row r="375" spans="1:8">
      <c r="A375" s="58" t="s">
        <v>268</v>
      </c>
      <c r="B375" s="65" t="s">
        <v>806</v>
      </c>
      <c r="C375" s="60" t="s">
        <v>267</v>
      </c>
      <c r="D375" s="298">
        <v>14.4281974</v>
      </c>
      <c r="E375" s="298">
        <v>0</v>
      </c>
      <c r="F375" s="300">
        <f t="shared" si="16"/>
        <v>14.4281974</v>
      </c>
      <c r="G375" s="300">
        <f t="shared" si="17"/>
        <v>100</v>
      </c>
      <c r="H375" s="304"/>
    </row>
    <row r="376" spans="1:8" ht="31.5">
      <c r="A376" s="58" t="s">
        <v>270</v>
      </c>
      <c r="B376" s="67" t="s">
        <v>807</v>
      </c>
      <c r="C376" s="60" t="s">
        <v>267</v>
      </c>
      <c r="D376" s="298">
        <v>14.4281974</v>
      </c>
      <c r="E376" s="298">
        <v>0</v>
      </c>
      <c r="F376" s="300">
        <f t="shared" si="16"/>
        <v>14.4281974</v>
      </c>
      <c r="G376" s="300">
        <f>F376/D376*100</f>
        <v>100</v>
      </c>
      <c r="H376" s="304"/>
    </row>
    <row r="377" spans="1:8">
      <c r="A377" s="58" t="s">
        <v>808</v>
      </c>
      <c r="B377" s="68" t="s">
        <v>809</v>
      </c>
      <c r="C377" s="60" t="s">
        <v>267</v>
      </c>
      <c r="D377" s="298">
        <v>0</v>
      </c>
      <c r="E377" s="303"/>
      <c r="F377" s="303"/>
      <c r="G377" s="303"/>
      <c r="H377" s="304"/>
    </row>
    <row r="378" spans="1:8" ht="31.5">
      <c r="A378" s="58" t="s">
        <v>810</v>
      </c>
      <c r="B378" s="69" t="s">
        <v>271</v>
      </c>
      <c r="C378" s="60" t="s">
        <v>267</v>
      </c>
      <c r="D378" s="298">
        <v>0</v>
      </c>
      <c r="E378" s="303"/>
      <c r="F378" s="303"/>
      <c r="G378" s="303"/>
      <c r="H378" s="304"/>
    </row>
    <row r="379" spans="1:8" ht="31.5">
      <c r="A379" s="58" t="s">
        <v>811</v>
      </c>
      <c r="B379" s="69" t="s">
        <v>273</v>
      </c>
      <c r="C379" s="60" t="s">
        <v>267</v>
      </c>
      <c r="D379" s="298">
        <v>0</v>
      </c>
      <c r="E379" s="303"/>
      <c r="F379" s="303"/>
      <c r="G379" s="303"/>
      <c r="H379" s="304"/>
    </row>
    <row r="380" spans="1:8" ht="31.5">
      <c r="A380" s="58" t="s">
        <v>812</v>
      </c>
      <c r="B380" s="69" t="s">
        <v>275</v>
      </c>
      <c r="C380" s="60" t="s">
        <v>267</v>
      </c>
      <c r="D380" s="298">
        <v>0</v>
      </c>
      <c r="E380" s="303"/>
      <c r="F380" s="303"/>
      <c r="G380" s="303"/>
      <c r="H380" s="304"/>
    </row>
    <row r="381" spans="1:8">
      <c r="A381" s="58" t="s">
        <v>813</v>
      </c>
      <c r="B381" s="68" t="s">
        <v>814</v>
      </c>
      <c r="C381" s="60" t="s">
        <v>267</v>
      </c>
      <c r="D381" s="298">
        <v>0</v>
      </c>
      <c r="E381" s="303"/>
      <c r="F381" s="303"/>
      <c r="G381" s="303"/>
      <c r="H381" s="304"/>
    </row>
    <row r="382" spans="1:8">
      <c r="A382" s="58" t="s">
        <v>815</v>
      </c>
      <c r="B382" s="68" t="s">
        <v>816</v>
      </c>
      <c r="C382" s="60" t="s">
        <v>267</v>
      </c>
      <c r="D382" s="298">
        <v>0</v>
      </c>
      <c r="E382" s="303"/>
      <c r="F382" s="303"/>
      <c r="G382" s="303"/>
      <c r="H382" s="304"/>
    </row>
    <row r="383" spans="1:8">
      <c r="A383" s="58" t="s">
        <v>817</v>
      </c>
      <c r="B383" s="68" t="s">
        <v>818</v>
      </c>
      <c r="C383" s="60" t="s">
        <v>267</v>
      </c>
      <c r="D383" s="298">
        <v>0</v>
      </c>
      <c r="E383" s="303"/>
      <c r="F383" s="303"/>
      <c r="G383" s="303"/>
      <c r="H383" s="304"/>
    </row>
    <row r="384" spans="1:8">
      <c r="A384" s="58" t="s">
        <v>819</v>
      </c>
      <c r="B384" s="68" t="s">
        <v>820</v>
      </c>
      <c r="C384" s="60" t="s">
        <v>267</v>
      </c>
      <c r="D384" s="298">
        <v>0</v>
      </c>
      <c r="E384" s="303"/>
      <c r="F384" s="303"/>
      <c r="G384" s="303"/>
      <c r="H384" s="304"/>
    </row>
    <row r="385" spans="1:8" ht="31.5">
      <c r="A385" s="58" t="s">
        <v>821</v>
      </c>
      <c r="B385" s="69" t="s">
        <v>822</v>
      </c>
      <c r="C385" s="60" t="s">
        <v>267</v>
      </c>
      <c r="D385" s="298">
        <v>0</v>
      </c>
      <c r="E385" s="303"/>
      <c r="F385" s="303"/>
      <c r="G385" s="303"/>
      <c r="H385" s="304"/>
    </row>
    <row r="386" spans="1:8">
      <c r="A386" s="58" t="s">
        <v>823</v>
      </c>
      <c r="B386" s="69" t="s">
        <v>824</v>
      </c>
      <c r="C386" s="60" t="s">
        <v>267</v>
      </c>
      <c r="D386" s="298">
        <v>0</v>
      </c>
      <c r="E386" s="303"/>
      <c r="F386" s="303"/>
      <c r="G386" s="303"/>
      <c r="H386" s="304"/>
    </row>
    <row r="387" spans="1:8">
      <c r="A387" s="58" t="s">
        <v>825</v>
      </c>
      <c r="B387" s="69" t="s">
        <v>826</v>
      </c>
      <c r="C387" s="60" t="s">
        <v>267</v>
      </c>
      <c r="D387" s="298">
        <v>0</v>
      </c>
      <c r="E387" s="303"/>
      <c r="F387" s="303"/>
      <c r="G387" s="303"/>
      <c r="H387" s="304"/>
    </row>
    <row r="388" spans="1:8">
      <c r="A388" s="58" t="s">
        <v>827</v>
      </c>
      <c r="B388" s="69" t="s">
        <v>824</v>
      </c>
      <c r="C388" s="60" t="s">
        <v>267</v>
      </c>
      <c r="D388" s="298">
        <v>0</v>
      </c>
      <c r="E388" s="303"/>
      <c r="F388" s="303"/>
      <c r="G388" s="303"/>
      <c r="H388" s="304"/>
    </row>
    <row r="389" spans="1:8">
      <c r="A389" s="58" t="s">
        <v>828</v>
      </c>
      <c r="B389" s="68" t="s">
        <v>829</v>
      </c>
      <c r="C389" s="60" t="s">
        <v>267</v>
      </c>
      <c r="D389" s="298">
        <v>0</v>
      </c>
      <c r="E389" s="303"/>
      <c r="F389" s="303"/>
      <c r="G389" s="303"/>
      <c r="H389" s="304"/>
    </row>
    <row r="390" spans="1:8">
      <c r="A390" s="58" t="s">
        <v>830</v>
      </c>
      <c r="B390" s="68" t="s">
        <v>638</v>
      </c>
      <c r="C390" s="60" t="s">
        <v>267</v>
      </c>
      <c r="D390" s="298">
        <v>0</v>
      </c>
      <c r="E390" s="303"/>
      <c r="F390" s="303"/>
      <c r="G390" s="303"/>
      <c r="H390" s="304"/>
    </row>
    <row r="391" spans="1:8" ht="31.5">
      <c r="A391" s="58" t="s">
        <v>831</v>
      </c>
      <c r="B391" s="68" t="s">
        <v>832</v>
      </c>
      <c r="C391" s="60" t="s">
        <v>267</v>
      </c>
      <c r="D391" s="298">
        <v>0</v>
      </c>
      <c r="E391" s="303"/>
      <c r="F391" s="303"/>
      <c r="G391" s="303"/>
      <c r="H391" s="304"/>
    </row>
    <row r="392" spans="1:8">
      <c r="A392" s="58" t="s">
        <v>833</v>
      </c>
      <c r="B392" s="69" t="s">
        <v>288</v>
      </c>
      <c r="C392" s="60" t="s">
        <v>267</v>
      </c>
      <c r="D392" s="298">
        <v>0</v>
      </c>
      <c r="E392" s="303"/>
      <c r="F392" s="303"/>
      <c r="G392" s="303"/>
      <c r="H392" s="304"/>
    </row>
    <row r="393" spans="1:8">
      <c r="A393" s="58" t="s">
        <v>834</v>
      </c>
      <c r="B393" s="103" t="s">
        <v>290</v>
      </c>
      <c r="C393" s="60" t="s">
        <v>267</v>
      </c>
      <c r="D393" s="298">
        <v>0</v>
      </c>
      <c r="E393" s="303"/>
      <c r="F393" s="303"/>
      <c r="G393" s="303"/>
      <c r="H393" s="304"/>
    </row>
    <row r="394" spans="1:8" ht="31.5">
      <c r="A394" s="58" t="s">
        <v>272</v>
      </c>
      <c r="B394" s="67" t="s">
        <v>835</v>
      </c>
      <c r="C394" s="60" t="s">
        <v>267</v>
      </c>
      <c r="D394" s="298">
        <v>0</v>
      </c>
      <c r="E394" s="302"/>
      <c r="F394" s="302"/>
      <c r="G394" s="303"/>
      <c r="H394" s="304"/>
    </row>
    <row r="395" spans="1:8" ht="31.5">
      <c r="A395" s="58" t="s">
        <v>836</v>
      </c>
      <c r="B395" s="68" t="s">
        <v>271</v>
      </c>
      <c r="C395" s="60" t="s">
        <v>267</v>
      </c>
      <c r="D395" s="298">
        <v>0</v>
      </c>
      <c r="E395" s="302"/>
      <c r="F395" s="302"/>
      <c r="G395" s="303"/>
      <c r="H395" s="304"/>
    </row>
    <row r="396" spans="1:8" ht="31.5">
      <c r="A396" s="58" t="s">
        <v>837</v>
      </c>
      <c r="B396" s="68" t="s">
        <v>273</v>
      </c>
      <c r="C396" s="60" t="s">
        <v>267</v>
      </c>
      <c r="D396" s="298">
        <v>0</v>
      </c>
      <c r="E396" s="302"/>
      <c r="F396" s="302"/>
      <c r="G396" s="303"/>
      <c r="H396" s="304"/>
    </row>
    <row r="397" spans="1:8" ht="31.5">
      <c r="A397" s="58" t="s">
        <v>838</v>
      </c>
      <c r="B397" s="68" t="s">
        <v>275</v>
      </c>
      <c r="C397" s="60" t="s">
        <v>267</v>
      </c>
      <c r="D397" s="298">
        <v>0</v>
      </c>
      <c r="E397" s="302"/>
      <c r="F397" s="302"/>
      <c r="G397" s="303"/>
      <c r="H397" s="304"/>
    </row>
    <row r="398" spans="1:8">
      <c r="A398" s="58" t="s">
        <v>274</v>
      </c>
      <c r="B398" s="67" t="s">
        <v>839</v>
      </c>
      <c r="C398" s="60" t="s">
        <v>267</v>
      </c>
      <c r="D398" s="298">
        <v>0</v>
      </c>
      <c r="E398" s="302"/>
      <c r="F398" s="302"/>
      <c r="G398" s="303"/>
      <c r="H398" s="304"/>
    </row>
    <row r="399" spans="1:8">
      <c r="A399" s="58" t="s">
        <v>33</v>
      </c>
      <c r="B399" s="65" t="s">
        <v>840</v>
      </c>
      <c r="C399" s="60" t="s">
        <v>267</v>
      </c>
      <c r="D399" s="298">
        <v>7.7031900000000002</v>
      </c>
      <c r="E399" s="298">
        <v>2.8149099999999998</v>
      </c>
      <c r="F399" s="303">
        <f>D399-E399</f>
        <v>4.88828</v>
      </c>
      <c r="G399" s="303">
        <f>F399/D399*100</f>
        <v>63.457866156748047</v>
      </c>
      <c r="H399" s="304"/>
    </row>
    <row r="400" spans="1:8">
      <c r="A400" s="58" t="s">
        <v>841</v>
      </c>
      <c r="B400" s="67" t="s">
        <v>842</v>
      </c>
      <c r="C400" s="60" t="s">
        <v>267</v>
      </c>
      <c r="D400" s="298">
        <v>7.7031900000000002</v>
      </c>
      <c r="E400" s="298">
        <v>2.8149099999999998</v>
      </c>
      <c r="F400" s="303">
        <f>D400-E400</f>
        <v>4.88828</v>
      </c>
      <c r="G400" s="303">
        <f>F400/D400*100</f>
        <v>63.457866156748047</v>
      </c>
      <c r="H400" s="304"/>
    </row>
    <row r="401" spans="1:8">
      <c r="A401" s="58" t="s">
        <v>843</v>
      </c>
      <c r="B401" s="68" t="s">
        <v>844</v>
      </c>
      <c r="C401" s="60" t="s">
        <v>267</v>
      </c>
      <c r="D401" s="298">
        <v>0</v>
      </c>
      <c r="E401" s="303"/>
      <c r="F401" s="303"/>
      <c r="G401" s="303"/>
      <c r="H401" s="304"/>
    </row>
    <row r="402" spans="1:8" ht="31.5">
      <c r="A402" s="58" t="s">
        <v>845</v>
      </c>
      <c r="B402" s="68" t="s">
        <v>271</v>
      </c>
      <c r="C402" s="60" t="s">
        <v>267</v>
      </c>
      <c r="D402" s="298">
        <v>0</v>
      </c>
      <c r="E402" s="303"/>
      <c r="F402" s="303"/>
      <c r="G402" s="303"/>
      <c r="H402" s="304"/>
    </row>
    <row r="403" spans="1:8" ht="31.5">
      <c r="A403" s="58" t="s">
        <v>846</v>
      </c>
      <c r="B403" s="68" t="s">
        <v>273</v>
      </c>
      <c r="C403" s="60" t="s">
        <v>267</v>
      </c>
      <c r="D403" s="298">
        <v>0</v>
      </c>
      <c r="E403" s="303"/>
      <c r="F403" s="303"/>
      <c r="G403" s="303"/>
      <c r="H403" s="304"/>
    </row>
    <row r="404" spans="1:8" ht="31.5">
      <c r="A404" s="58" t="s">
        <v>847</v>
      </c>
      <c r="B404" s="68" t="s">
        <v>275</v>
      </c>
      <c r="C404" s="60" t="s">
        <v>267</v>
      </c>
      <c r="D404" s="298">
        <v>0</v>
      </c>
      <c r="E404" s="303"/>
      <c r="F404" s="303"/>
      <c r="G404" s="303"/>
      <c r="H404" s="304"/>
    </row>
    <row r="405" spans="1:8" ht="18.75">
      <c r="A405" s="58" t="s">
        <v>848</v>
      </c>
      <c r="B405" s="68" t="s">
        <v>624</v>
      </c>
      <c r="C405" s="60" t="s">
        <v>267</v>
      </c>
      <c r="D405" s="298">
        <v>0</v>
      </c>
      <c r="E405" s="305"/>
      <c r="F405" s="305"/>
      <c r="G405" s="306"/>
      <c r="H405" s="304"/>
    </row>
    <row r="406" spans="1:8">
      <c r="A406" s="58" t="s">
        <v>849</v>
      </c>
      <c r="B406" s="68" t="s">
        <v>627</v>
      </c>
      <c r="C406" s="60" t="s">
        <v>267</v>
      </c>
      <c r="D406" s="298">
        <v>7.7031900000000002</v>
      </c>
      <c r="E406" s="307">
        <f>E399</f>
        <v>2.8149099999999998</v>
      </c>
      <c r="F406" s="307">
        <f>D406-E406</f>
        <v>4.88828</v>
      </c>
      <c r="G406" s="308">
        <f>F406/D406*100</f>
        <v>63.457866156748047</v>
      </c>
      <c r="H406" s="304"/>
    </row>
    <row r="407" spans="1:8" ht="18.75">
      <c r="A407" s="58" t="s">
        <v>850</v>
      </c>
      <c r="B407" s="68" t="s">
        <v>630</v>
      </c>
      <c r="C407" s="60" t="s">
        <v>267</v>
      </c>
      <c r="D407" s="298">
        <v>0</v>
      </c>
      <c r="E407" s="305"/>
      <c r="F407" s="305"/>
      <c r="G407" s="306"/>
      <c r="H407" s="304"/>
    </row>
    <row r="408" spans="1:8" ht="18.75">
      <c r="A408" s="58" t="s">
        <v>851</v>
      </c>
      <c r="B408" s="68" t="s">
        <v>636</v>
      </c>
      <c r="C408" s="60" t="s">
        <v>267</v>
      </c>
      <c r="D408" s="298">
        <v>0</v>
      </c>
      <c r="E408" s="305"/>
      <c r="F408" s="305"/>
      <c r="G408" s="306"/>
      <c r="H408" s="304"/>
    </row>
    <row r="409" spans="1:8" ht="18.75">
      <c r="A409" s="58" t="s">
        <v>852</v>
      </c>
      <c r="B409" s="68" t="s">
        <v>638</v>
      </c>
      <c r="C409" s="60" t="s">
        <v>267</v>
      </c>
      <c r="D409" s="298">
        <v>0</v>
      </c>
      <c r="E409" s="305"/>
      <c r="F409" s="305"/>
      <c r="G409" s="306"/>
      <c r="H409" s="304"/>
    </row>
    <row r="410" spans="1:8" ht="31.5">
      <c r="A410" s="58" t="s">
        <v>853</v>
      </c>
      <c r="B410" s="68" t="s">
        <v>641</v>
      </c>
      <c r="C410" s="60" t="s">
        <v>267</v>
      </c>
      <c r="D410" s="298">
        <v>0</v>
      </c>
      <c r="E410" s="305"/>
      <c r="F410" s="305"/>
      <c r="G410" s="306"/>
      <c r="H410" s="304"/>
    </row>
    <row r="411" spans="1:8" ht="18.75">
      <c r="A411" s="58" t="s">
        <v>854</v>
      </c>
      <c r="B411" s="69" t="s">
        <v>288</v>
      </c>
      <c r="C411" s="60" t="s">
        <v>267</v>
      </c>
      <c r="D411" s="298">
        <v>0</v>
      </c>
      <c r="E411" s="305"/>
      <c r="F411" s="305"/>
      <c r="G411" s="306"/>
      <c r="H411" s="304"/>
    </row>
    <row r="412" spans="1:8" ht="18.75">
      <c r="A412" s="58" t="s">
        <v>855</v>
      </c>
      <c r="B412" s="103" t="s">
        <v>290</v>
      </c>
      <c r="C412" s="60" t="s">
        <v>267</v>
      </c>
      <c r="D412" s="298">
        <v>0</v>
      </c>
      <c r="E412" s="305"/>
      <c r="F412" s="305"/>
      <c r="G412" s="306"/>
      <c r="H412" s="304"/>
    </row>
    <row r="413" spans="1:8" ht="18.75">
      <c r="A413" s="58" t="s">
        <v>856</v>
      </c>
      <c r="B413" s="67" t="s">
        <v>857</v>
      </c>
      <c r="C413" s="60" t="s">
        <v>267</v>
      </c>
      <c r="D413" s="298">
        <v>0</v>
      </c>
      <c r="E413" s="309"/>
      <c r="F413" s="309"/>
      <c r="G413" s="306"/>
      <c r="H413" s="304"/>
    </row>
    <row r="414" spans="1:8" ht="18.75">
      <c r="A414" s="58" t="s">
        <v>35</v>
      </c>
      <c r="B414" s="67" t="s">
        <v>858</v>
      </c>
      <c r="C414" s="60" t="s">
        <v>267</v>
      </c>
      <c r="D414" s="298">
        <v>0</v>
      </c>
      <c r="E414" s="309"/>
      <c r="F414" s="309"/>
      <c r="G414" s="306"/>
      <c r="H414" s="304"/>
    </row>
    <row r="415" spans="1:8" ht="18.75">
      <c r="A415" s="58" t="s">
        <v>37</v>
      </c>
      <c r="B415" s="68" t="s">
        <v>844</v>
      </c>
      <c r="C415" s="60" t="s">
        <v>267</v>
      </c>
      <c r="D415" s="298">
        <v>0</v>
      </c>
      <c r="E415" s="309"/>
      <c r="F415" s="309"/>
      <c r="G415" s="306"/>
      <c r="H415" s="304"/>
    </row>
    <row r="416" spans="1:8" ht="31.5">
      <c r="A416" s="58" t="s">
        <v>39</v>
      </c>
      <c r="B416" s="68" t="s">
        <v>271</v>
      </c>
      <c r="C416" s="60" t="s">
        <v>267</v>
      </c>
      <c r="D416" s="298">
        <v>0</v>
      </c>
      <c r="E416" s="309"/>
      <c r="F416" s="309"/>
      <c r="G416" s="306"/>
      <c r="H416" s="304"/>
    </row>
    <row r="417" spans="1:10" ht="31.5">
      <c r="A417" s="58" t="s">
        <v>859</v>
      </c>
      <c r="B417" s="68" t="s">
        <v>273</v>
      </c>
      <c r="C417" s="60" t="s">
        <v>267</v>
      </c>
      <c r="D417" s="298">
        <v>0</v>
      </c>
      <c r="E417" s="309"/>
      <c r="F417" s="309"/>
      <c r="G417" s="306"/>
      <c r="H417" s="304"/>
    </row>
    <row r="418" spans="1:10" ht="31.5">
      <c r="A418" s="58" t="s">
        <v>42</v>
      </c>
      <c r="B418" s="68" t="s">
        <v>275</v>
      </c>
      <c r="C418" s="60" t="s">
        <v>267</v>
      </c>
      <c r="D418" s="298">
        <v>0</v>
      </c>
      <c r="E418" s="309"/>
      <c r="F418" s="309"/>
      <c r="G418" s="306"/>
      <c r="H418" s="304"/>
    </row>
    <row r="419" spans="1:10" ht="18.75">
      <c r="A419" s="58" t="s">
        <v>45</v>
      </c>
      <c r="B419" s="68" t="s">
        <v>624</v>
      </c>
      <c r="C419" s="60" t="s">
        <v>267</v>
      </c>
      <c r="D419" s="298">
        <v>0</v>
      </c>
      <c r="E419" s="309"/>
      <c r="F419" s="309"/>
      <c r="G419" s="306"/>
      <c r="H419" s="304"/>
    </row>
    <row r="420" spans="1:10" ht="18.75">
      <c r="A420" s="58" t="s">
        <v>860</v>
      </c>
      <c r="B420" s="68" t="s">
        <v>627</v>
      </c>
      <c r="C420" s="60" t="s">
        <v>267</v>
      </c>
      <c r="D420" s="298">
        <v>0</v>
      </c>
      <c r="E420" s="309"/>
      <c r="F420" s="309"/>
      <c r="G420" s="306"/>
      <c r="H420" s="304"/>
    </row>
    <row r="421" spans="1:10" ht="18.75">
      <c r="A421" s="58" t="s">
        <v>861</v>
      </c>
      <c r="B421" s="68" t="s">
        <v>630</v>
      </c>
      <c r="C421" s="60" t="s">
        <v>267</v>
      </c>
      <c r="D421" s="298">
        <v>0</v>
      </c>
      <c r="E421" s="309"/>
      <c r="F421" s="309"/>
      <c r="G421" s="306"/>
      <c r="H421" s="304"/>
    </row>
    <row r="422" spans="1:10" ht="18.75">
      <c r="A422" s="58" t="s">
        <v>50</v>
      </c>
      <c r="B422" s="68" t="s">
        <v>636</v>
      </c>
      <c r="C422" s="60" t="s">
        <v>267</v>
      </c>
      <c r="D422" s="298">
        <v>0</v>
      </c>
      <c r="E422" s="309"/>
      <c r="F422" s="309"/>
      <c r="G422" s="306"/>
      <c r="H422" s="304"/>
    </row>
    <row r="423" spans="1:10" ht="18.75">
      <c r="A423" s="58" t="s">
        <v>862</v>
      </c>
      <c r="B423" s="68" t="s">
        <v>638</v>
      </c>
      <c r="C423" s="60" t="s">
        <v>267</v>
      </c>
      <c r="D423" s="298">
        <v>0</v>
      </c>
      <c r="E423" s="309"/>
      <c r="F423" s="309"/>
      <c r="G423" s="306"/>
      <c r="H423" s="304"/>
    </row>
    <row r="424" spans="1:10" ht="31.5">
      <c r="A424" s="58" t="s">
        <v>863</v>
      </c>
      <c r="B424" s="68" t="s">
        <v>641</v>
      </c>
      <c r="C424" s="60" t="s">
        <v>267</v>
      </c>
      <c r="D424" s="298">
        <v>0</v>
      </c>
      <c r="E424" s="309"/>
      <c r="F424" s="309"/>
      <c r="G424" s="306"/>
      <c r="H424" s="304"/>
    </row>
    <row r="425" spans="1:10" ht="18.75">
      <c r="A425" s="58" t="s">
        <v>864</v>
      </c>
      <c r="B425" s="103" t="s">
        <v>288</v>
      </c>
      <c r="C425" s="60" t="s">
        <v>267</v>
      </c>
      <c r="D425" s="298">
        <v>0</v>
      </c>
      <c r="E425" s="309"/>
      <c r="F425" s="309"/>
      <c r="G425" s="306"/>
      <c r="H425" s="304"/>
    </row>
    <row r="426" spans="1:10" ht="18.75">
      <c r="A426" s="58" t="s">
        <v>865</v>
      </c>
      <c r="B426" s="103" t="s">
        <v>290</v>
      </c>
      <c r="C426" s="60" t="s">
        <v>267</v>
      </c>
      <c r="D426" s="298">
        <v>0</v>
      </c>
      <c r="E426" s="309"/>
      <c r="F426" s="309"/>
      <c r="G426" s="306"/>
      <c r="H426" s="304"/>
    </row>
    <row r="427" spans="1:10" ht="18.75">
      <c r="A427" s="58" t="s">
        <v>277</v>
      </c>
      <c r="B427" s="65" t="s">
        <v>866</v>
      </c>
      <c r="C427" s="60" t="s">
        <v>267</v>
      </c>
      <c r="D427" s="298">
        <v>0</v>
      </c>
      <c r="E427" s="309"/>
      <c r="F427" s="309"/>
      <c r="G427" s="310"/>
      <c r="H427" s="304"/>
    </row>
    <row r="428" spans="1:10" ht="18.75">
      <c r="A428" s="58" t="s">
        <v>62</v>
      </c>
      <c r="B428" s="65" t="s">
        <v>867</v>
      </c>
      <c r="C428" s="60" t="s">
        <v>267</v>
      </c>
      <c r="D428" s="298">
        <v>0</v>
      </c>
      <c r="E428" s="309"/>
      <c r="F428" s="309"/>
      <c r="G428" s="306"/>
      <c r="H428" s="304"/>
    </row>
    <row r="429" spans="1:10" ht="18.75">
      <c r="A429" s="58" t="s">
        <v>64</v>
      </c>
      <c r="B429" s="67" t="s">
        <v>868</v>
      </c>
      <c r="C429" s="60" t="s">
        <v>267</v>
      </c>
      <c r="D429" s="298">
        <v>0</v>
      </c>
      <c r="E429" s="309"/>
      <c r="F429" s="309"/>
      <c r="G429" s="306"/>
      <c r="H429" s="304"/>
      <c r="I429" s="311"/>
      <c r="J429" s="312"/>
    </row>
    <row r="430" spans="1:10" ht="18.75">
      <c r="A430" s="58" t="s">
        <v>67</v>
      </c>
      <c r="B430" s="67" t="s">
        <v>869</v>
      </c>
      <c r="C430" s="60" t="s">
        <v>267</v>
      </c>
      <c r="D430" s="298">
        <v>0</v>
      </c>
      <c r="E430" s="309"/>
      <c r="F430" s="309"/>
      <c r="G430" s="306"/>
      <c r="H430" s="304"/>
      <c r="I430" s="313"/>
    </row>
    <row r="431" spans="1:10" ht="18.75">
      <c r="A431" s="58" t="s">
        <v>293</v>
      </c>
      <c r="B431" s="102" t="s">
        <v>870</v>
      </c>
      <c r="C431" s="60" t="s">
        <v>267</v>
      </c>
      <c r="D431" s="298">
        <v>0</v>
      </c>
      <c r="E431" s="309"/>
      <c r="F431" s="309"/>
      <c r="G431" s="306"/>
      <c r="H431" s="304"/>
    </row>
    <row r="432" spans="1:10" ht="18.75">
      <c r="A432" s="58" t="s">
        <v>295</v>
      </c>
      <c r="B432" s="65" t="s">
        <v>871</v>
      </c>
      <c r="C432" s="60" t="s">
        <v>267</v>
      </c>
      <c r="D432" s="298">
        <v>0</v>
      </c>
      <c r="E432" s="309"/>
      <c r="F432" s="309"/>
      <c r="G432" s="306"/>
      <c r="H432" s="304"/>
    </row>
    <row r="433" spans="1:8" ht="18.75">
      <c r="A433" s="58" t="s">
        <v>299</v>
      </c>
      <c r="B433" s="65" t="s">
        <v>872</v>
      </c>
      <c r="C433" s="60" t="s">
        <v>267</v>
      </c>
      <c r="D433" s="298">
        <v>0</v>
      </c>
      <c r="E433" s="309"/>
      <c r="F433" s="309"/>
      <c r="G433" s="306"/>
      <c r="H433" s="304"/>
    </row>
    <row r="434" spans="1:8" ht="18.75">
      <c r="A434" s="58" t="s">
        <v>300</v>
      </c>
      <c r="B434" s="65" t="s">
        <v>873</v>
      </c>
      <c r="C434" s="60" t="s">
        <v>267</v>
      </c>
      <c r="D434" s="298">
        <v>0</v>
      </c>
      <c r="E434" s="309"/>
      <c r="F434" s="309"/>
      <c r="G434" s="306"/>
      <c r="H434" s="304"/>
    </row>
    <row r="435" spans="1:8" ht="18.75">
      <c r="A435" s="58" t="s">
        <v>301</v>
      </c>
      <c r="B435" s="65" t="s">
        <v>874</v>
      </c>
      <c r="C435" s="60" t="s">
        <v>267</v>
      </c>
      <c r="D435" s="298">
        <v>0</v>
      </c>
      <c r="E435" s="309"/>
      <c r="F435" s="309"/>
      <c r="G435" s="306"/>
      <c r="H435" s="304"/>
    </row>
    <row r="436" spans="1:8" ht="18.75">
      <c r="A436" s="58" t="s">
        <v>302</v>
      </c>
      <c r="B436" s="65" t="s">
        <v>875</v>
      </c>
      <c r="C436" s="60" t="s">
        <v>267</v>
      </c>
      <c r="D436" s="298">
        <v>0</v>
      </c>
      <c r="E436" s="309"/>
      <c r="F436" s="309"/>
      <c r="G436" s="306"/>
      <c r="H436" s="304"/>
    </row>
    <row r="437" spans="1:8" ht="18.75">
      <c r="A437" s="58" t="s">
        <v>342</v>
      </c>
      <c r="B437" s="67" t="s">
        <v>523</v>
      </c>
      <c r="C437" s="60" t="s">
        <v>267</v>
      </c>
      <c r="D437" s="298">
        <v>0</v>
      </c>
      <c r="E437" s="309"/>
      <c r="F437" s="309"/>
      <c r="G437" s="306"/>
      <c r="H437" s="304"/>
    </row>
    <row r="438" spans="1:8" ht="31.5">
      <c r="A438" s="58" t="s">
        <v>876</v>
      </c>
      <c r="B438" s="68" t="s">
        <v>877</v>
      </c>
      <c r="C438" s="60" t="s">
        <v>267</v>
      </c>
      <c r="D438" s="298">
        <v>0</v>
      </c>
      <c r="E438" s="305"/>
      <c r="F438" s="305"/>
      <c r="G438" s="306"/>
      <c r="H438" s="304"/>
    </row>
    <row r="439" spans="1:8" ht="18.75">
      <c r="A439" s="58" t="s">
        <v>344</v>
      </c>
      <c r="B439" s="67" t="s">
        <v>525</v>
      </c>
      <c r="C439" s="60" t="s">
        <v>267</v>
      </c>
      <c r="D439" s="298">
        <v>0</v>
      </c>
      <c r="E439" s="305"/>
      <c r="F439" s="305"/>
      <c r="G439" s="306"/>
      <c r="H439" s="304"/>
    </row>
    <row r="440" spans="1:8" ht="31.5">
      <c r="A440" s="58" t="s">
        <v>878</v>
      </c>
      <c r="B440" s="68" t="s">
        <v>879</v>
      </c>
      <c r="C440" s="60" t="s">
        <v>267</v>
      </c>
      <c r="D440" s="298">
        <v>0</v>
      </c>
      <c r="E440" s="305"/>
      <c r="F440" s="305"/>
      <c r="G440" s="306"/>
      <c r="H440" s="304"/>
    </row>
    <row r="441" spans="1:8" ht="18.75">
      <c r="A441" s="58" t="s">
        <v>303</v>
      </c>
      <c r="B441" s="65" t="s">
        <v>880</v>
      </c>
      <c r="C441" s="60" t="s">
        <v>267</v>
      </c>
      <c r="D441" s="298">
        <v>0</v>
      </c>
      <c r="E441" s="309"/>
      <c r="F441" s="309"/>
      <c r="G441" s="306"/>
      <c r="H441" s="304"/>
    </row>
    <row r="442" spans="1:8" ht="19.5" thickBot="1">
      <c r="A442" s="70" t="s">
        <v>304</v>
      </c>
      <c r="B442" s="104" t="s">
        <v>881</v>
      </c>
      <c r="C442" s="72" t="s">
        <v>267</v>
      </c>
      <c r="D442" s="314">
        <v>0</v>
      </c>
      <c r="E442" s="315"/>
      <c r="F442" s="315"/>
      <c r="G442" s="316"/>
      <c r="H442" s="317"/>
    </row>
    <row r="443" spans="1:8">
      <c r="A443" s="53" t="s">
        <v>177</v>
      </c>
      <c r="B443" s="54" t="s">
        <v>355</v>
      </c>
      <c r="C443" s="105" t="s">
        <v>176</v>
      </c>
      <c r="D443" s="318">
        <v>0</v>
      </c>
      <c r="E443" s="319"/>
      <c r="F443" s="319"/>
      <c r="G443" s="320"/>
      <c r="H443" s="321"/>
    </row>
    <row r="444" spans="1:8" ht="47.25">
      <c r="A444" s="58" t="s">
        <v>882</v>
      </c>
      <c r="B444" s="65" t="s">
        <v>883</v>
      </c>
      <c r="C444" s="72" t="s">
        <v>267</v>
      </c>
      <c r="D444" s="298">
        <v>0</v>
      </c>
      <c r="E444" s="322"/>
      <c r="F444" s="322"/>
      <c r="G444" s="323"/>
      <c r="H444" s="324"/>
    </row>
    <row r="445" spans="1:8">
      <c r="A445" s="58" t="s">
        <v>364</v>
      </c>
      <c r="B445" s="67" t="s">
        <v>884</v>
      </c>
      <c r="C445" s="60" t="s">
        <v>267</v>
      </c>
      <c r="D445" s="298">
        <v>0</v>
      </c>
      <c r="E445" s="322"/>
      <c r="F445" s="322"/>
      <c r="G445" s="323"/>
      <c r="H445" s="324"/>
    </row>
    <row r="446" spans="1:8" ht="31.5">
      <c r="A446" s="58" t="s">
        <v>365</v>
      </c>
      <c r="B446" s="67" t="s">
        <v>885</v>
      </c>
      <c r="C446" s="72" t="s">
        <v>267</v>
      </c>
      <c r="D446" s="298">
        <v>0</v>
      </c>
      <c r="E446" s="322"/>
      <c r="F446" s="322"/>
      <c r="G446" s="323"/>
      <c r="H446" s="324"/>
    </row>
    <row r="447" spans="1:8">
      <c r="A447" s="58" t="s">
        <v>366</v>
      </c>
      <c r="B447" s="67" t="s">
        <v>886</v>
      </c>
      <c r="C447" s="72" t="s">
        <v>267</v>
      </c>
      <c r="D447" s="298">
        <v>0</v>
      </c>
      <c r="E447" s="322"/>
      <c r="F447" s="322"/>
      <c r="G447" s="323"/>
      <c r="H447" s="324"/>
    </row>
    <row r="448" spans="1:8" ht="31.5">
      <c r="A448" s="58" t="s">
        <v>367</v>
      </c>
      <c r="B448" s="65" t="s">
        <v>887</v>
      </c>
      <c r="C448" s="106" t="s">
        <v>176</v>
      </c>
      <c r="D448" s="298">
        <v>0</v>
      </c>
      <c r="E448" s="322"/>
      <c r="F448" s="322"/>
      <c r="G448" s="323"/>
      <c r="H448" s="324"/>
    </row>
    <row r="449" spans="1:8">
      <c r="A449" s="58" t="s">
        <v>888</v>
      </c>
      <c r="B449" s="67" t="s">
        <v>889</v>
      </c>
      <c r="C449" s="72" t="s">
        <v>267</v>
      </c>
      <c r="D449" s="298">
        <v>0</v>
      </c>
      <c r="E449" s="322"/>
      <c r="F449" s="322"/>
      <c r="G449" s="323"/>
      <c r="H449" s="324"/>
    </row>
    <row r="450" spans="1:8">
      <c r="A450" s="58" t="s">
        <v>890</v>
      </c>
      <c r="B450" s="67" t="s">
        <v>891</v>
      </c>
      <c r="C450" s="72" t="s">
        <v>267</v>
      </c>
      <c r="D450" s="298">
        <v>0</v>
      </c>
      <c r="E450" s="322"/>
      <c r="F450" s="322"/>
      <c r="G450" s="323"/>
      <c r="H450" s="324"/>
    </row>
    <row r="451" spans="1:8" ht="16.5" thickBot="1">
      <c r="A451" s="77" t="s">
        <v>892</v>
      </c>
      <c r="B451" s="107" t="s">
        <v>893</v>
      </c>
      <c r="C451" s="79" t="s">
        <v>267</v>
      </c>
      <c r="D451" s="314">
        <v>0</v>
      </c>
      <c r="E451" s="325"/>
      <c r="F451" s="325"/>
      <c r="G451" s="326"/>
      <c r="H451" s="327"/>
    </row>
    <row r="454" spans="1:8">
      <c r="A454" s="111" t="s">
        <v>894</v>
      </c>
    </row>
    <row r="455" spans="1:8">
      <c r="A455" s="1045" t="s">
        <v>895</v>
      </c>
      <c r="B455" s="1045"/>
      <c r="C455" s="1045"/>
      <c r="D455" s="1045"/>
      <c r="E455" s="1045"/>
      <c r="F455" s="1045"/>
      <c r="G455" s="1045"/>
      <c r="H455" s="1045"/>
    </row>
    <row r="456" spans="1:8">
      <c r="A456" s="1045" t="s">
        <v>896</v>
      </c>
      <c r="B456" s="1045"/>
      <c r="C456" s="1045"/>
      <c r="D456" s="1045"/>
      <c r="E456" s="1045"/>
      <c r="F456" s="1045"/>
      <c r="G456" s="1045"/>
      <c r="H456" s="1045"/>
    </row>
    <row r="457" spans="1:8">
      <c r="A457" s="1045" t="s">
        <v>897</v>
      </c>
      <c r="B457" s="1045"/>
      <c r="C457" s="1045"/>
      <c r="D457" s="1045"/>
      <c r="E457" s="1045"/>
      <c r="F457" s="1045"/>
      <c r="G457" s="1045"/>
      <c r="H457" s="1045"/>
    </row>
    <row r="458" spans="1:8" ht="26.25" customHeight="1">
      <c r="A458" s="1046" t="s">
        <v>898</v>
      </c>
      <c r="B458" s="1046"/>
      <c r="C458" s="1046"/>
      <c r="D458" s="1046"/>
      <c r="E458" s="1046"/>
      <c r="F458" s="1046"/>
      <c r="G458" s="1046"/>
      <c r="H458" s="1046"/>
    </row>
    <row r="459" spans="1:8">
      <c r="A459" s="1040" t="s">
        <v>899</v>
      </c>
      <c r="B459" s="1040"/>
      <c r="C459" s="1040"/>
      <c r="D459" s="1040"/>
      <c r="E459" s="1040"/>
      <c r="F459" s="1040"/>
      <c r="G459" s="1040"/>
      <c r="H459" s="1040"/>
    </row>
  </sheetData>
  <mergeCells count="27">
    <mergeCell ref="A6:H7"/>
    <mergeCell ref="A12:B12"/>
    <mergeCell ref="A14:H14"/>
    <mergeCell ref="A15:B15"/>
    <mergeCell ref="A18:H18"/>
    <mergeCell ref="H19:H20"/>
    <mergeCell ref="A22:H22"/>
    <mergeCell ref="A166:H166"/>
    <mergeCell ref="A318:H318"/>
    <mergeCell ref="A368:H369"/>
    <mergeCell ref="A19:A20"/>
    <mergeCell ref="B19:B20"/>
    <mergeCell ref="C19:C20"/>
    <mergeCell ref="D19:E19"/>
    <mergeCell ref="F19:G19"/>
    <mergeCell ref="A459:H459"/>
    <mergeCell ref="H370:H371"/>
    <mergeCell ref="A373:B373"/>
    <mergeCell ref="A455:H455"/>
    <mergeCell ref="A456:H456"/>
    <mergeCell ref="A457:H457"/>
    <mergeCell ref="A458:H458"/>
    <mergeCell ref="A370:A371"/>
    <mergeCell ref="B370:B371"/>
    <mergeCell ref="C370:C371"/>
    <mergeCell ref="D370:E370"/>
    <mergeCell ref="F370:G370"/>
  </mergeCells>
  <pageMargins left="0.78740155696868896" right="0.39370077848434398" top="0.78740155696868896" bottom="0.78740155696868896" header="0.31496062874794001" footer="0.31496062874794001"/>
  <pageSetup paperSize="9" scale="80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40</vt:i4>
      </vt:variant>
    </vt:vector>
  </HeadingPairs>
  <TitlesOfParts>
    <vt:vector size="60" baseType="lpstr">
      <vt:lpstr>1Ф</vt:lpstr>
      <vt:lpstr>2 Осв</vt:lpstr>
      <vt:lpstr>3 ОС</vt:lpstr>
      <vt:lpstr>4 Пп</vt:lpstr>
      <vt:lpstr>5Вв</vt:lpstr>
      <vt:lpstr>6Вы</vt:lpstr>
      <vt:lpstr>7Кпкз</vt:lpstr>
      <vt:lpstr>8Расш</vt:lpstr>
      <vt:lpstr>9Фп</vt:lpstr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'10квФ'!Z_500C2F4F_1743_499A_A051_20565DBF52B2_.wvu.PrintArea</vt:lpstr>
      <vt:lpstr>'11кв истч'!Z_500C2F4F_1743_499A_A051_20565DBF52B2_.wvu.PrintArea</vt:lpstr>
      <vt:lpstr>'12квОсв'!Z_500C2F4F_1743_499A_A051_20565DBF52B2_.wvu.PrintArea</vt:lpstr>
      <vt:lpstr>'13квОС'!Z_500C2F4F_1743_499A_A051_20565DBF52B2_.wvu.PrintArea</vt:lpstr>
      <vt:lpstr>'14квПп'!Z_500C2F4F_1743_499A_A051_20565DBF52B2_.wvu.PrintArea</vt:lpstr>
      <vt:lpstr>'15квВв'!Z_500C2F4F_1743_499A_A051_20565DBF52B2_.wvu.PrintArea</vt:lpstr>
      <vt:lpstr>'16квВы'!Z_500C2F4F_1743_499A_A051_20565DBF52B2_.wvu.PrintArea</vt:lpstr>
      <vt:lpstr>'17квЭт'!Z_500C2F4F_1743_499A_A051_20565DBF52B2_.wvu.PrintArea</vt:lpstr>
      <vt:lpstr>'18квКпкз'!Z_500C2F4F_1743_499A_A051_20565DBF52B2_.wvu.PrintArea</vt:lpstr>
      <vt:lpstr>'19квРасш'!Z_500C2F4F_1743_499A_A051_20565DBF52B2_.wvu.PrintArea</vt:lpstr>
      <vt:lpstr>'1Ф'!Z_500C2F4F_1743_499A_A051_20565DBF52B2_.wvu.PrintArea</vt:lpstr>
      <vt:lpstr>'2 Осв'!Z_500C2F4F_1743_499A_A051_20565DBF52B2_.wvu.PrintArea</vt:lpstr>
      <vt:lpstr>'20квФп'!Z_500C2F4F_1743_499A_A051_20565DBF52B2_.wvu.PrintArea</vt:lpstr>
      <vt:lpstr>'3 ОС'!Z_500C2F4F_1743_499A_A051_20565DBF52B2_.wvu.PrintArea</vt:lpstr>
      <vt:lpstr>'4 Пп'!Z_500C2F4F_1743_499A_A051_20565DBF52B2_.wvu.PrintArea</vt:lpstr>
      <vt:lpstr>'5Вв'!Z_500C2F4F_1743_499A_A051_20565DBF52B2_.wvu.PrintArea</vt:lpstr>
      <vt:lpstr>'6Вы'!Z_500C2F4F_1743_499A_A051_20565DBF52B2_.wvu.PrintArea</vt:lpstr>
      <vt:lpstr>'7Кпкз'!Z_500C2F4F_1743_499A_A051_20565DBF52B2_.wvu.PrintArea</vt:lpstr>
      <vt:lpstr>'8Расш'!Z_500C2F4F_1743_499A_A051_20565DBF52B2_.wvu.PrintArea</vt:lpstr>
      <vt:lpstr>'9Фп'!Z_500C2F4F_1743_499A_A051_20565DBF52B2_.wvu.PrintArea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'1Ф'!Область_печати</vt:lpstr>
      <vt:lpstr>'2 Осв'!Область_печати</vt:lpstr>
      <vt:lpstr>'20квФп'!Область_печати</vt:lpstr>
      <vt:lpstr>'3 ОС'!Область_печати</vt:lpstr>
      <vt:lpstr>'4 Пп'!Область_печати</vt:lpstr>
      <vt:lpstr>'5Вв'!Область_печати</vt:lpstr>
      <vt:lpstr>'6Вы'!Область_печати</vt:lpstr>
      <vt:lpstr>'7Кпкз'!Область_печати</vt:lpstr>
      <vt:lpstr>'8Расш'!Область_печати</vt:lpstr>
      <vt:lpstr>'9Фп'!Область_печати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БускинМВ</dc:creator>
  <cp:lastModifiedBy>БускинМВ</cp:lastModifiedBy>
  <cp:lastPrinted>2021-05-13T09:34:01Z</cp:lastPrinted>
  <dcterms:created xsi:type="dcterms:W3CDTF">2020-11-16T10:32:29Z</dcterms:created>
  <dcterms:modified xsi:type="dcterms:W3CDTF">2021-05-17T10:44:22Z</dcterms:modified>
</cp:coreProperties>
</file>